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Лист1!$A$10:$N$143</definedName>
    <definedName name="_xlnm.Print_Area" localSheetId="0">Лист1!$A$1:$J$143</definedName>
  </definedNames>
  <calcPr calcId="124519"/>
</workbook>
</file>

<file path=xl/calcChain.xml><?xml version="1.0" encoding="utf-8"?>
<calcChain xmlns="http://schemas.openxmlformats.org/spreadsheetml/2006/main">
  <c r="H127" i="1"/>
  <c r="J25"/>
  <c r="I25"/>
  <c r="H25"/>
  <c r="H139"/>
  <c r="J23" l="1"/>
  <c r="I23"/>
  <c r="H23"/>
  <c r="I134"/>
  <c r="J134"/>
  <c r="H134"/>
  <c r="J67" l="1"/>
  <c r="I67"/>
  <c r="H67"/>
  <c r="J72"/>
  <c r="I72"/>
  <c r="H72"/>
  <c r="J24"/>
  <c r="I24"/>
  <c r="H24"/>
  <c r="H22"/>
  <c r="I22"/>
  <c r="J22"/>
  <c r="J37"/>
  <c r="I37"/>
  <c r="H37"/>
  <c r="I101"/>
  <c r="J101"/>
  <c r="H101"/>
  <c r="J124"/>
  <c r="J92"/>
  <c r="J81"/>
  <c r="J78"/>
  <c r="J54"/>
  <c r="J45" s="1"/>
  <c r="J30"/>
  <c r="I124"/>
  <c r="I96"/>
  <c r="I92" s="1"/>
  <c r="I81"/>
  <c r="I78"/>
  <c r="I54"/>
  <c r="I45" s="1"/>
  <c r="I30"/>
  <c r="H78"/>
  <c r="I65" l="1"/>
  <c r="J112"/>
  <c r="I32"/>
  <c r="I55"/>
  <c r="I112"/>
  <c r="I80"/>
  <c r="I12"/>
  <c r="J12"/>
  <c r="J32"/>
  <c r="J55"/>
  <c r="J65"/>
  <c r="J80"/>
  <c r="H65"/>
  <c r="H112"/>
  <c r="K11"/>
  <c r="I11" l="1"/>
  <c r="J11"/>
  <c r="H124" l="1"/>
  <c r="H54"/>
  <c r="H45" s="1"/>
  <c r="H55"/>
  <c r="H12" l="1"/>
  <c r="H92"/>
  <c r="H32"/>
  <c r="H81"/>
  <c r="H80" l="1"/>
  <c r="H11" s="1"/>
  <c r="M11" l="1"/>
  <c r="N11" s="1"/>
</calcChain>
</file>

<file path=xl/sharedStrings.xml><?xml version="1.0" encoding="utf-8"?>
<sst xmlns="http://schemas.openxmlformats.org/spreadsheetml/2006/main" count="439" uniqueCount="151">
  <si>
    <t>Наименование</t>
  </si>
  <si>
    <t>ЦСР</t>
  </si>
  <si>
    <t>ВР</t>
  </si>
  <si>
    <t>тыс. рублей</t>
  </si>
  <si>
    <t>ВСЕГО</t>
  </si>
  <si>
    <t>Проведение дератизационных мероприятий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</si>
  <si>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</si>
  <si>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</si>
  <si>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РЗ</t>
  </si>
  <si>
    <t>ПР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</si>
  <si>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</si>
  <si>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</si>
  <si>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</si>
  <si>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</si>
  <si>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</si>
  <si>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</si>
  <si>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</si>
  <si>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</si>
  <si>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</si>
  <si>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</si>
  <si>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</si>
  <si>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</si>
  <si>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</si>
  <si>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</si>
  <si>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</si>
  <si>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</si>
  <si>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</si>
  <si>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</si>
  <si>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</si>
  <si>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</si>
  <si>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</si>
  <si>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</si>
  <si>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</si>
  <si>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</si>
  <si>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</si>
  <si>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</si>
  <si>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</si>
  <si>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</si>
  <si>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</si>
  <si>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</si>
  <si>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</si>
  <si>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к решению Собрания депутатов ЗАТО Шиханы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</si>
  <si>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</si>
  <si>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</si>
  <si>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</si>
  <si>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</si>
  <si>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</si>
  <si>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</si>
  <si>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</si>
  <si>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</si>
  <si>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</si>
  <si>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</si>
  <si>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</si>
  <si>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</si>
  <si>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</si>
  <si>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о</t>
  </si>
  <si>
    <t>ф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</si>
  <si>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</si>
  <si>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</si>
  <si>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</si>
  <si>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</si>
  <si>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</si>
  <si>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</si>
  <si>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</si>
  <si>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</si>
  <si>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</si>
  <si>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</si>
  <si>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</si>
  <si>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</si>
  <si>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</si>
  <si>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</si>
  <si>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</si>
  <si>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</si>
  <si>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</si>
  <si>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</si>
  <si>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</si>
  <si>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</si>
  <si>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</si>
  <si>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</si>
  <si>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</si>
  <si>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</si>
  <si>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Програм- мная статья</t>
  </si>
  <si>
    <t>направ-ление расходов</t>
  </si>
  <si>
    <t>Обеспечение жилыми помещениями молодых семей, проживающих на территории ЗАТО Шиханы</t>
  </si>
  <si>
    <t>51590</t>
  </si>
  <si>
    <t>Текущий ремонт помещений</t>
  </si>
  <si>
    <t>Выявление, техническая паспортизация и принятие в казну бесхозяйных объектов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</si>
  <si>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</si>
  <si>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</si>
  <si>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</si>
  <si>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</si>
  <si>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Проект</t>
  </si>
  <si>
    <t>Вывоз мусора с несанкционированных свалок</t>
  </si>
  <si>
    <t>14</t>
  </si>
  <si>
    <t>Обеспечение повышения оплаты труда отдельным категориям работников бюджетной сферы</t>
  </si>
  <si>
    <t xml:space="preserve">Ведомственная целевая программа "Профилактика терроризма и экстремизма в ЗАТО Шиханы
Саратовской области на 2017-2020 годы"
</t>
  </si>
  <si>
    <t>Ведомственная целевая программа "Пожарная безопасность городского округа ЗАТО Шиханы на 2018-2020 годы"</t>
  </si>
  <si>
    <t xml:space="preserve">Ведомственная целевая программа "Профилактика правонарушений на территории ЗАТО Шиханы на 2018-2020 годы"
</t>
  </si>
  <si>
    <t>Капитальный ремонт дошкольной образовательной организации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</si>
  <si>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</si>
  <si>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</si>
  <si>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Подпрограмма «Развитие системы общего образования в ЗАТО Шиханы на 2018-2020 годы»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</si>
  <si>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</si>
  <si>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</si>
  <si>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Социальная поддержка граждан в ЗАТО Шиханы на 2018-2020 годы</t>
  </si>
  <si>
    <t>Приобретение и установка системы видеонаблюдения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</si>
  <si>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</si>
  <si>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</si>
  <si>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</si>
  <si>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</si>
  <si>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</si>
  <si>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</si>
  <si>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</si>
  <si>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</si>
  <si>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</si>
  <si>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культуры и средств массовой информации в ЗАТО Шиханы на 2018-2020 годы</t>
  </si>
  <si>
    <t>Укрепление материально-технической базы учреждений культуры города</t>
  </si>
  <si>
    <t xml:space="preserve">Капитальный ремонт  учреждений культуры города </t>
  </si>
  <si>
    <t>Повышение уровня безопасности учреждений культуры города</t>
  </si>
  <si>
    <t>Защита населения и территории ЗАТО Шиханы от чрезвычайных ситуаций природного и техногенного характера на 2018-2020 годы</t>
  </si>
  <si>
    <t>Развитие муниципального управления и централизация в ЗАТО Шиханы на 2018 - 2020 годы</t>
  </si>
  <si>
    <t>Развитие экономики, поддержка предпринимательства  и управление муниципальным имуществом ЗАТО Шиханы на 2018 - 2020 годы</t>
  </si>
  <si>
    <t>Поездки в бассейн и ледовый дворец г. Вольск</t>
  </si>
  <si>
    <t>Приобретение спортивного инвентаря для приема норм ГТО</t>
  </si>
  <si>
    <t>Замена оснащения городских плоскостных сооружений</t>
  </si>
  <si>
    <t>Развитие физической культуры, спорта и молодежной политики в ЗАТО Шиханы на 2018 - 2020 годы</t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</si>
  <si>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</si>
  <si>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</si>
  <si>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Ремонт ограждения стадиона по улице Школьная</t>
  </si>
  <si>
    <t xml:space="preserve">Благоустройство общественных территорий </t>
  </si>
  <si>
    <t>7Г000</t>
  </si>
  <si>
    <t>Формирование комфортной городской среды на территории ЗАТО Шиханы в 2018-2022 годы</t>
  </si>
  <si>
    <t>7Г002</t>
  </si>
  <si>
    <t>Условно утверждаемые расходы</t>
  </si>
  <si>
    <t>Ремонт памятника воинам-землякам, погибшим в Великой Отечественной Войне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</si>
  <si>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</si>
  <si>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Реализация основных общеобразовательных программ дошкольного образования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</si>
  <si>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</si>
  <si>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</si>
  <si>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Перевозка обучающихся при подготовке и проведении ГИА</t>
  </si>
  <si>
    <t>Городские мероприятия в сфере образования</t>
  </si>
  <si>
    <t>69101</t>
  </si>
  <si>
    <t>69102</t>
  </si>
  <si>
    <t xml:space="preserve">Укрепление материально-технической базы учреждений дополнительного образования </t>
  </si>
  <si>
    <t>от _________ г. № ___________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</si>
  <si>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</si>
  <si>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2018 год</t>
  </si>
  <si>
    <t>2019 год</t>
  </si>
  <si>
    <t>2020 год</t>
  </si>
  <si>
    <t xml:space="preserve"> Приложение № 5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</si>
  <si>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ЗАТО Шиханы на 2018 год и на плановый период 2019 и 2020 годов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</si>
</sst>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49" fontId="8" fillId="0" borderId="0" xfId="0" applyNumberFormat="1" applyFont="1"/>
    <xf numFmtId="164" fontId="8" fillId="0" borderId="0" xfId="0" applyNumberFormat="1" applyFont="1"/>
    <xf numFmtId="0" fontId="9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1" fillId="0" borderId="0" xfId="0" applyNumberFormat="1" applyFont="1"/>
    <xf numFmtId="164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0" fontId="12" fillId="0" borderId="0" xfId="0" applyFont="1"/>
    <xf numFmtId="0" fontId="0" fillId="0" borderId="0" xfId="0" applyFill="1"/>
    <xf numFmtId="164" fontId="0" fillId="0" borderId="0" xfId="0" applyNumberFormat="1" applyFill="1"/>
    <xf numFmtId="164" fontId="0" fillId="6" borderId="0" xfId="0" applyNumberFormat="1" applyFill="1" applyBorder="1" applyAlignment="1">
      <alignment vertical="center"/>
    </xf>
    <xf numFmtId="0" fontId="0" fillId="6" borderId="0" xfId="0" applyFill="1"/>
    <xf numFmtId="0" fontId="6" fillId="0" borderId="0" xfId="0" applyFont="1" applyAlignment="1"/>
    <xf numFmtId="0" fontId="5" fillId="0" borderId="0" xfId="0" applyFont="1" applyAlignme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164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vertical="center"/>
    </xf>
    <xf numFmtId="49" fontId="17" fillId="7" borderId="1" xfId="0" applyNumberFormat="1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vertical="center"/>
    </xf>
    <xf numFmtId="49" fontId="13" fillId="7" borderId="1" xfId="0" applyNumberFormat="1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 wrapText="1"/>
    </xf>
    <xf numFmtId="49" fontId="18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164" fontId="14" fillId="7" borderId="1" xfId="0" applyNumberFormat="1" applyFont="1" applyFill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5" fontId="14" fillId="0" borderId="1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5"/>
  <sheetViews>
    <sheetView tabSelected="1" view="pageBreakPreview" workbookViewId="0">
      <selection activeCell="F12" sqref="F12"/>
    </sheetView>
  </sheetViews>
  <sheetFormatPr defaultRowHeight="1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3" customWidth="1"/>
    <col min="7" max="7" width="4.5703125" style="3" customWidth="1"/>
    <col min="8" max="10" width="10.140625" style="5" customWidth="1"/>
    <col min="11" max="11" width="9.7109375" style="5" customWidth="1"/>
    <col min="13" max="13" width="9.7109375" bestFit="1" customWidth="1"/>
  </cols>
  <sheetData>
    <row r="1" spans="1:14" ht="15.75">
      <c r="A1" s="29" t="s">
        <v>91</v>
      </c>
    </row>
    <row r="2" spans="1:14" ht="15.75">
      <c r="A2" s="34"/>
      <c r="B2" s="34"/>
      <c r="C2" s="34"/>
      <c r="D2" s="34"/>
      <c r="E2" s="34"/>
      <c r="F2" s="34"/>
      <c r="G2" s="96" t="s">
        <v>149</v>
      </c>
      <c r="H2" s="96"/>
      <c r="I2" s="96"/>
      <c r="J2" s="96"/>
      <c r="K2" s="12"/>
    </row>
    <row r="3" spans="1:14" ht="36" customHeight="1">
      <c r="A3" s="35"/>
      <c r="B3" s="35"/>
      <c r="C3" s="35"/>
      <c r="D3" s="35"/>
      <c r="E3" s="35"/>
      <c r="F3" s="35"/>
      <c r="G3" s="97" t="s">
        <v>41</v>
      </c>
      <c r="H3" s="97"/>
      <c r="I3" s="97"/>
      <c r="J3" s="97"/>
      <c r="K3" s="13"/>
    </row>
    <row r="4" spans="1:14" ht="15.75">
      <c r="A4" s="35"/>
      <c r="B4" s="35"/>
      <c r="C4" s="35"/>
      <c r="D4" s="35"/>
      <c r="E4" s="35"/>
      <c r="F4" s="35"/>
      <c r="G4" s="98" t="s">
        <v>144</v>
      </c>
      <c r="H4" s="98"/>
      <c r="I4" s="98"/>
      <c r="J4" s="98"/>
      <c r="K4" s="14"/>
    </row>
    <row r="7" spans="1:14" ht="57.75" customHeight="1">
      <c r="A7" s="94" t="s">
        <v>150</v>
      </c>
      <c r="B7" s="94"/>
      <c r="C7" s="94"/>
      <c r="D7" s="94"/>
      <c r="E7" s="94"/>
      <c r="F7" s="94"/>
      <c r="G7" s="94"/>
      <c r="H7" s="94"/>
      <c r="I7" s="94"/>
      <c r="J7" s="94"/>
      <c r="K7" s="15"/>
    </row>
    <row r="8" spans="1:14">
      <c r="C8" s="99"/>
      <c r="D8" s="99"/>
      <c r="H8" s="4"/>
      <c r="I8" s="95" t="s">
        <v>3</v>
      </c>
      <c r="J8" s="95"/>
      <c r="K8" s="4"/>
    </row>
    <row r="9" spans="1:14">
      <c r="A9" s="101" t="s">
        <v>0</v>
      </c>
      <c r="B9" s="101" t="s">
        <v>1</v>
      </c>
      <c r="C9" s="102" t="s">
        <v>64</v>
      </c>
      <c r="D9" s="102"/>
      <c r="E9" s="101" t="s">
        <v>2</v>
      </c>
      <c r="F9" s="100" t="s">
        <v>8</v>
      </c>
      <c r="G9" s="100" t="s">
        <v>9</v>
      </c>
      <c r="H9" s="92" t="s">
        <v>146</v>
      </c>
      <c r="I9" s="92" t="s">
        <v>147</v>
      </c>
      <c r="J9" s="92" t="s">
        <v>148</v>
      </c>
      <c r="K9" s="17"/>
    </row>
    <row r="10" spans="1:14" s="1" customFormat="1" ht="39">
      <c r="A10" s="101"/>
      <c r="B10" s="101"/>
      <c r="C10" s="11" t="s">
        <v>81</v>
      </c>
      <c r="D10" s="11" t="s">
        <v>82</v>
      </c>
      <c r="E10" s="101"/>
      <c r="F10" s="100"/>
      <c r="G10" s="100"/>
      <c r="H10" s="93"/>
      <c r="I10" s="93"/>
      <c r="J10" s="93"/>
      <c r="K10" s="17"/>
    </row>
    <row r="11" spans="1:14" s="1" customFormat="1" ht="15.75">
      <c r="A11" s="36" t="s">
        <v>4</v>
      </c>
      <c r="B11" s="37"/>
      <c r="C11" s="37"/>
      <c r="D11" s="37"/>
      <c r="E11" s="37"/>
      <c r="F11" s="38"/>
      <c r="G11" s="38"/>
      <c r="H11" s="90">
        <f>H45+H80+H112+H65+H124+H55+H12+H141+H32+H138+H137+H140+H78+H134+H139+H142+H136</f>
        <v>173950.90000000005</v>
      </c>
      <c r="I11" s="90">
        <f>I45+I80+I112+I65+I124+I55+I12+I141+I32+I138+I137+I140+I78+I134+I139+I142+I136</f>
        <v>155279.90000000005</v>
      </c>
      <c r="J11" s="90">
        <f>J45+J80+J112+J65+J124+J55+J12+J141+J32+J138+J137+J140+J78+J134+J139+J142+J136</f>
        <v>157222.79999999999</v>
      </c>
      <c r="K11" s="18">
        <f>SUM(K12:K141)</f>
        <v>0</v>
      </c>
      <c r="L11" s="6">
        <v>173950.90000000005</v>
      </c>
      <c r="M11" s="6">
        <f>H11-L11</f>
        <v>0</v>
      </c>
      <c r="N11" s="6">
        <f>K11-M11</f>
        <v>0</v>
      </c>
    </row>
    <row r="12" spans="1:14" s="2" customFormat="1" ht="47.25">
      <c r="A12" s="85" t="s">
        <v>120</v>
      </c>
      <c r="B12" s="81">
        <v>7100000</v>
      </c>
      <c r="C12" s="75">
        <v>71000</v>
      </c>
      <c r="D12" s="82" t="s">
        <v>48</v>
      </c>
      <c r="E12" s="75"/>
      <c r="F12" s="82"/>
      <c r="G12" s="82"/>
      <c r="H12" s="84">
        <f>SUM(H13:H31)</f>
        <v>28108.800000000003</v>
      </c>
      <c r="I12" s="84">
        <f>SUM(I13:I31)</f>
        <v>27553.8</v>
      </c>
      <c r="J12" s="84">
        <f>SUM(J13:J31)</f>
        <v>27739.399999999994</v>
      </c>
      <c r="K12" s="19"/>
    </row>
    <row r="13" spans="1:14" s="2" customFormat="1" ht="15.75">
      <c r="A13" s="104" t="s">
        <v>34</v>
      </c>
      <c r="B13" s="39"/>
      <c r="C13" s="40">
        <v>71001</v>
      </c>
      <c r="D13" s="41" t="s">
        <v>58</v>
      </c>
      <c r="E13" s="40">
        <v>100</v>
      </c>
      <c r="F13" s="41" t="s">
        <v>21</v>
      </c>
      <c r="G13" s="41" t="s">
        <v>29</v>
      </c>
      <c r="H13" s="42">
        <v>1175.0999999999999</v>
      </c>
      <c r="I13" s="42">
        <v>1219.8</v>
      </c>
      <c r="J13" s="42">
        <v>1266.0999999999999</v>
      </c>
      <c r="K13" s="20"/>
      <c r="L13" s="16"/>
    </row>
    <row r="14" spans="1:14" ht="15" customHeight="1">
      <c r="A14" s="105"/>
      <c r="B14" s="43">
        <v>7190220</v>
      </c>
      <c r="C14" s="40">
        <v>71001</v>
      </c>
      <c r="D14" s="41" t="s">
        <v>57</v>
      </c>
      <c r="E14" s="40">
        <v>100</v>
      </c>
      <c r="F14" s="41" t="s">
        <v>21</v>
      </c>
      <c r="G14" s="41" t="s">
        <v>22</v>
      </c>
      <c r="H14" s="44">
        <v>595.29999999999995</v>
      </c>
      <c r="I14" s="44">
        <v>620.79999999999995</v>
      </c>
      <c r="J14" s="44">
        <v>645.6</v>
      </c>
      <c r="K14" s="21"/>
    </row>
    <row r="15" spans="1:14" ht="15.75">
      <c r="A15" s="105"/>
      <c r="B15" s="43"/>
      <c r="C15" s="40">
        <v>71001</v>
      </c>
      <c r="D15" s="41" t="s">
        <v>57</v>
      </c>
      <c r="E15" s="40">
        <v>800</v>
      </c>
      <c r="F15" s="41" t="s">
        <v>21</v>
      </c>
      <c r="G15" s="41" t="s">
        <v>22</v>
      </c>
      <c r="H15" s="44">
        <v>1</v>
      </c>
      <c r="I15" s="44">
        <v>1</v>
      </c>
      <c r="J15" s="44">
        <v>1</v>
      </c>
      <c r="K15" s="21"/>
    </row>
    <row r="16" spans="1:14" ht="15.75">
      <c r="A16" s="105"/>
      <c r="B16" s="43">
        <v>7190210</v>
      </c>
      <c r="C16" s="40">
        <v>71001</v>
      </c>
      <c r="D16" s="41" t="s">
        <v>58</v>
      </c>
      <c r="E16" s="40">
        <v>100</v>
      </c>
      <c r="F16" s="41" t="s">
        <v>21</v>
      </c>
      <c r="G16" s="41" t="s">
        <v>23</v>
      </c>
      <c r="H16" s="44">
        <v>1267</v>
      </c>
      <c r="I16" s="44">
        <v>1315.3</v>
      </c>
      <c r="J16" s="44">
        <v>1365.6</v>
      </c>
      <c r="K16" s="20"/>
      <c r="L16" s="16"/>
    </row>
    <row r="17" spans="1:12" ht="15.75">
      <c r="A17" s="105"/>
      <c r="B17" s="43">
        <v>7190220</v>
      </c>
      <c r="C17" s="40">
        <v>71001</v>
      </c>
      <c r="D17" s="41" t="s">
        <v>57</v>
      </c>
      <c r="E17" s="40">
        <v>100</v>
      </c>
      <c r="F17" s="41" t="s">
        <v>21</v>
      </c>
      <c r="G17" s="41" t="s">
        <v>23</v>
      </c>
      <c r="H17" s="44">
        <v>4660.3</v>
      </c>
      <c r="I17" s="44">
        <v>4785.3999999999996</v>
      </c>
      <c r="J17" s="44">
        <v>4921</v>
      </c>
      <c r="K17" s="20"/>
      <c r="L17" s="16"/>
    </row>
    <row r="18" spans="1:12" ht="15.75">
      <c r="A18" s="105"/>
      <c r="B18" s="43">
        <v>7190220</v>
      </c>
      <c r="C18" s="40">
        <v>71001</v>
      </c>
      <c r="D18" s="41" t="s">
        <v>57</v>
      </c>
      <c r="E18" s="40">
        <v>200</v>
      </c>
      <c r="F18" s="41" t="s">
        <v>21</v>
      </c>
      <c r="G18" s="41" t="s">
        <v>23</v>
      </c>
      <c r="H18" s="44">
        <v>569.6</v>
      </c>
      <c r="I18" s="44">
        <v>635.9</v>
      </c>
      <c r="J18" s="44">
        <v>492</v>
      </c>
      <c r="K18" s="20"/>
      <c r="L18" s="5"/>
    </row>
    <row r="19" spans="1:12" ht="15.75">
      <c r="A19" s="105"/>
      <c r="B19" s="43">
        <v>7190220</v>
      </c>
      <c r="C19" s="40">
        <v>71001</v>
      </c>
      <c r="D19" s="41" t="s">
        <v>57</v>
      </c>
      <c r="E19" s="40">
        <v>800</v>
      </c>
      <c r="F19" s="41" t="s">
        <v>21</v>
      </c>
      <c r="G19" s="41" t="s">
        <v>23</v>
      </c>
      <c r="H19" s="44">
        <v>42</v>
      </c>
      <c r="I19" s="44">
        <v>44</v>
      </c>
      <c r="J19" s="44">
        <v>46</v>
      </c>
      <c r="K19" s="20"/>
      <c r="L19" s="5"/>
    </row>
    <row r="20" spans="1:12" ht="15.75">
      <c r="A20" s="105"/>
      <c r="B20" s="43">
        <v>7190220</v>
      </c>
      <c r="C20" s="40">
        <v>71001</v>
      </c>
      <c r="D20" s="41" t="s">
        <v>57</v>
      </c>
      <c r="E20" s="40">
        <v>100</v>
      </c>
      <c r="F20" s="41" t="s">
        <v>21</v>
      </c>
      <c r="G20" s="41" t="s">
        <v>24</v>
      </c>
      <c r="H20" s="44">
        <v>1732.2</v>
      </c>
      <c r="I20" s="44">
        <v>1804.1</v>
      </c>
      <c r="J20" s="44">
        <v>1872.8</v>
      </c>
      <c r="K20" s="20"/>
    </row>
    <row r="21" spans="1:12" ht="15.75">
      <c r="A21" s="105"/>
      <c r="B21" s="43"/>
      <c r="C21" s="40">
        <v>71001</v>
      </c>
      <c r="D21" s="41" t="s">
        <v>57</v>
      </c>
      <c r="E21" s="40">
        <v>800</v>
      </c>
      <c r="F21" s="41" t="s">
        <v>21</v>
      </c>
      <c r="G21" s="41" t="s">
        <v>24</v>
      </c>
      <c r="H21" s="44">
        <v>1</v>
      </c>
      <c r="I21" s="44">
        <v>1</v>
      </c>
      <c r="J21" s="44">
        <v>1</v>
      </c>
      <c r="K21" s="20"/>
    </row>
    <row r="22" spans="1:12" s="30" customFormat="1" ht="15.75">
      <c r="A22" s="105"/>
      <c r="B22" s="43">
        <v>7190220</v>
      </c>
      <c r="C22" s="40">
        <v>71001</v>
      </c>
      <c r="D22" s="41" t="s">
        <v>57</v>
      </c>
      <c r="E22" s="40">
        <v>100</v>
      </c>
      <c r="F22" s="41" t="s">
        <v>21</v>
      </c>
      <c r="G22" s="41" t="s">
        <v>25</v>
      </c>
      <c r="H22" s="44">
        <f>1257.7+4539.6+4194.6</f>
        <v>9991.9000000000015</v>
      </c>
      <c r="I22" s="44">
        <f>1322.1+4647.3+4371.7</f>
        <v>10341.099999999999</v>
      </c>
      <c r="J22" s="44">
        <f>1372.4+4750.9+4537.3</f>
        <v>10660.599999999999</v>
      </c>
      <c r="K22" s="21"/>
    </row>
    <row r="23" spans="1:12" s="30" customFormat="1" ht="15.75">
      <c r="A23" s="105"/>
      <c r="B23" s="43">
        <v>7190220</v>
      </c>
      <c r="C23" s="40">
        <v>71001</v>
      </c>
      <c r="D23" s="41" t="s">
        <v>57</v>
      </c>
      <c r="E23" s="40">
        <v>200</v>
      </c>
      <c r="F23" s="41" t="s">
        <v>21</v>
      </c>
      <c r="G23" s="41" t="s">
        <v>25</v>
      </c>
      <c r="H23" s="44">
        <f>40+6107.9-107</f>
        <v>6040.9</v>
      </c>
      <c r="I23" s="44">
        <f>2.5+5133.1-107</f>
        <v>5028.6000000000004</v>
      </c>
      <c r="J23" s="44">
        <f>4761.5-107</f>
        <v>4654.5</v>
      </c>
      <c r="K23" s="21"/>
    </row>
    <row r="24" spans="1:12" s="30" customFormat="1" ht="15.75">
      <c r="A24" s="106"/>
      <c r="B24" s="43">
        <v>7190220</v>
      </c>
      <c r="C24" s="40">
        <v>71001</v>
      </c>
      <c r="D24" s="41" t="s">
        <v>57</v>
      </c>
      <c r="E24" s="40">
        <v>800</v>
      </c>
      <c r="F24" s="41" t="s">
        <v>21</v>
      </c>
      <c r="G24" s="41" t="s">
        <v>25</v>
      </c>
      <c r="H24" s="44">
        <f>1+204.5</f>
        <v>205.5</v>
      </c>
      <c r="I24" s="44">
        <f>1+204.5</f>
        <v>205.5</v>
      </c>
      <c r="J24" s="44">
        <f>1+204.5</f>
        <v>205.5</v>
      </c>
      <c r="K24" s="21"/>
    </row>
    <row r="25" spans="1:12" s="30" customFormat="1" ht="15" customHeight="1">
      <c r="A25" s="107" t="s">
        <v>35</v>
      </c>
      <c r="B25" s="43">
        <v>7197160</v>
      </c>
      <c r="C25" s="40">
        <v>71002</v>
      </c>
      <c r="D25" s="40">
        <v>76500</v>
      </c>
      <c r="E25" s="40">
        <v>100</v>
      </c>
      <c r="F25" s="41" t="s">
        <v>21</v>
      </c>
      <c r="G25" s="41" t="s">
        <v>23</v>
      </c>
      <c r="H25" s="91">
        <f>195.8-0.8</f>
        <v>195</v>
      </c>
      <c r="I25" s="91">
        <f>202-0.8</f>
        <v>201.2</v>
      </c>
      <c r="J25" s="91">
        <f>208.6-0.8</f>
        <v>207.79999999999998</v>
      </c>
      <c r="K25" s="22"/>
      <c r="L25" s="30" t="s">
        <v>55</v>
      </c>
    </row>
    <row r="26" spans="1:12" s="30" customFormat="1" ht="15.75">
      <c r="A26" s="108"/>
      <c r="B26" s="43"/>
      <c r="C26" s="40">
        <v>71002</v>
      </c>
      <c r="D26" s="40">
        <v>76500</v>
      </c>
      <c r="E26" s="40">
        <v>100</v>
      </c>
      <c r="F26" s="41" t="s">
        <v>21</v>
      </c>
      <c r="G26" s="41" t="s">
        <v>23</v>
      </c>
      <c r="H26" s="91">
        <v>0.8</v>
      </c>
      <c r="I26" s="91">
        <v>0.8</v>
      </c>
      <c r="J26" s="91">
        <v>0.8</v>
      </c>
      <c r="K26" s="22"/>
      <c r="L26" s="30" t="s">
        <v>55</v>
      </c>
    </row>
    <row r="27" spans="1:12" ht="15.75">
      <c r="A27" s="108"/>
      <c r="B27" s="43">
        <v>7195118</v>
      </c>
      <c r="C27" s="40">
        <v>71002</v>
      </c>
      <c r="D27" s="40">
        <v>51180</v>
      </c>
      <c r="E27" s="40">
        <v>100</v>
      </c>
      <c r="F27" s="41" t="s">
        <v>29</v>
      </c>
      <c r="G27" s="41" t="s">
        <v>22</v>
      </c>
      <c r="H27" s="91">
        <v>167.8</v>
      </c>
      <c r="I27" s="91">
        <v>169.6</v>
      </c>
      <c r="J27" s="91">
        <v>175.7</v>
      </c>
      <c r="K27" s="22"/>
      <c r="L27" t="s">
        <v>56</v>
      </c>
    </row>
    <row r="28" spans="1:12" s="30" customFormat="1" ht="31.5">
      <c r="A28" s="45" t="s">
        <v>18</v>
      </c>
      <c r="B28" s="43">
        <v>7190340</v>
      </c>
      <c r="C28" s="40">
        <v>71003</v>
      </c>
      <c r="D28" s="41" t="s">
        <v>59</v>
      </c>
      <c r="E28" s="40">
        <v>200</v>
      </c>
      <c r="F28" s="41" t="s">
        <v>21</v>
      </c>
      <c r="G28" s="41" t="s">
        <v>26</v>
      </c>
      <c r="H28" s="44">
        <v>121.4</v>
      </c>
      <c r="I28" s="44">
        <v>122.9</v>
      </c>
      <c r="J28" s="44">
        <v>124.3</v>
      </c>
      <c r="K28" s="21"/>
    </row>
    <row r="29" spans="1:12" ht="15.75">
      <c r="A29" s="45" t="s">
        <v>19</v>
      </c>
      <c r="B29" s="43">
        <v>7192001</v>
      </c>
      <c r="C29" s="40">
        <v>71004</v>
      </c>
      <c r="D29" s="41" t="s">
        <v>60</v>
      </c>
      <c r="E29" s="40">
        <v>300</v>
      </c>
      <c r="F29" s="41" t="s">
        <v>27</v>
      </c>
      <c r="G29" s="41" t="s">
        <v>21</v>
      </c>
      <c r="H29" s="91">
        <v>1016.2</v>
      </c>
      <c r="I29" s="91">
        <v>1056.8</v>
      </c>
      <c r="J29" s="91">
        <v>1099.0999999999999</v>
      </c>
      <c r="K29" s="21"/>
    </row>
    <row r="30" spans="1:12" s="30" customFormat="1" ht="15.75">
      <c r="A30" s="46" t="s">
        <v>85</v>
      </c>
      <c r="B30" s="43"/>
      <c r="C30" s="40">
        <v>71005</v>
      </c>
      <c r="D30" s="41" t="s">
        <v>57</v>
      </c>
      <c r="E30" s="40">
        <v>200</v>
      </c>
      <c r="F30" s="41" t="s">
        <v>21</v>
      </c>
      <c r="G30" s="41" t="s">
        <v>25</v>
      </c>
      <c r="H30" s="44">
        <v>246.7</v>
      </c>
      <c r="I30" s="44">
        <f>200-200</f>
        <v>0</v>
      </c>
      <c r="J30" s="44">
        <f>200-200</f>
        <v>0</v>
      </c>
      <c r="K30" s="21"/>
    </row>
    <row r="31" spans="1:12" s="30" customFormat="1" ht="15.75">
      <c r="A31" s="47" t="s">
        <v>105</v>
      </c>
      <c r="B31" s="43"/>
      <c r="C31" s="40">
        <v>71007</v>
      </c>
      <c r="D31" s="41" t="s">
        <v>57</v>
      </c>
      <c r="E31" s="40">
        <v>200</v>
      </c>
      <c r="F31" s="41" t="s">
        <v>21</v>
      </c>
      <c r="G31" s="41" t="s">
        <v>25</v>
      </c>
      <c r="H31" s="44">
        <v>79.099999999999994</v>
      </c>
      <c r="I31" s="44">
        <v>0</v>
      </c>
      <c r="J31" s="44">
        <v>0</v>
      </c>
      <c r="K31" s="21"/>
    </row>
    <row r="32" spans="1:12" ht="31.5">
      <c r="A32" s="85" t="s">
        <v>104</v>
      </c>
      <c r="B32" s="81">
        <v>7200000</v>
      </c>
      <c r="C32" s="75">
        <v>72000</v>
      </c>
      <c r="D32" s="82" t="s">
        <v>48</v>
      </c>
      <c r="E32" s="75"/>
      <c r="F32" s="82"/>
      <c r="G32" s="82"/>
      <c r="H32" s="84">
        <f>SUM(H33:H44)</f>
        <v>3339.1000000000004</v>
      </c>
      <c r="I32" s="84">
        <f>SUM(I33:I44)</f>
        <v>3447.2000000000003</v>
      </c>
      <c r="J32" s="84">
        <f>SUM(J33:J44)</f>
        <v>3358.9</v>
      </c>
      <c r="K32" s="19"/>
    </row>
    <row r="33" spans="1:12" ht="30" customHeight="1">
      <c r="A33" s="110" t="s">
        <v>89</v>
      </c>
      <c r="B33" s="39"/>
      <c r="C33" s="40">
        <v>72001</v>
      </c>
      <c r="D33" s="40">
        <v>99990</v>
      </c>
      <c r="E33" s="40">
        <v>600</v>
      </c>
      <c r="F33" s="41" t="s">
        <v>26</v>
      </c>
      <c r="G33" s="41" t="s">
        <v>22</v>
      </c>
      <c r="H33" s="42">
        <v>2.5</v>
      </c>
      <c r="I33" s="42">
        <v>2.5</v>
      </c>
      <c r="J33" s="42">
        <v>0</v>
      </c>
      <c r="K33" s="19"/>
    </row>
    <row r="34" spans="1:12" ht="15.75">
      <c r="A34" s="111"/>
      <c r="B34" s="39"/>
      <c r="C34" s="40">
        <v>72001</v>
      </c>
      <c r="D34" s="40">
        <v>99990</v>
      </c>
      <c r="E34" s="40">
        <v>200</v>
      </c>
      <c r="F34" s="41" t="s">
        <v>32</v>
      </c>
      <c r="G34" s="41" t="s">
        <v>21</v>
      </c>
      <c r="H34" s="42">
        <v>17</v>
      </c>
      <c r="I34" s="42">
        <v>17</v>
      </c>
      <c r="J34" s="42">
        <v>17</v>
      </c>
      <c r="K34" s="19"/>
    </row>
    <row r="35" spans="1:12" ht="15.75">
      <c r="A35" s="107" t="s">
        <v>37</v>
      </c>
      <c r="B35" s="43">
        <v>7297140</v>
      </c>
      <c r="C35" s="40">
        <v>72002</v>
      </c>
      <c r="D35" s="40" t="s">
        <v>54</v>
      </c>
      <c r="E35" s="40">
        <v>100</v>
      </c>
      <c r="F35" s="41" t="s">
        <v>21</v>
      </c>
      <c r="G35" s="41" t="s">
        <v>23</v>
      </c>
      <c r="H35" s="48">
        <v>197.6</v>
      </c>
      <c r="I35" s="48">
        <v>203.8</v>
      </c>
      <c r="J35" s="48">
        <v>210.4</v>
      </c>
      <c r="K35" s="22"/>
      <c r="L35" t="s">
        <v>55</v>
      </c>
    </row>
    <row r="36" spans="1:12" ht="15.75">
      <c r="A36" s="108"/>
      <c r="B36" s="43">
        <v>7297310</v>
      </c>
      <c r="C36" s="40">
        <v>72002</v>
      </c>
      <c r="D36" s="40" t="s">
        <v>53</v>
      </c>
      <c r="E36" s="40">
        <v>200</v>
      </c>
      <c r="F36" s="41" t="s">
        <v>27</v>
      </c>
      <c r="G36" s="41" t="s">
        <v>22</v>
      </c>
      <c r="H36" s="44">
        <v>37.799999999999997</v>
      </c>
      <c r="I36" s="44">
        <v>39.1</v>
      </c>
      <c r="J36" s="44">
        <v>40.5</v>
      </c>
      <c r="K36" s="21"/>
      <c r="L36" t="s">
        <v>55</v>
      </c>
    </row>
    <row r="37" spans="1:12" ht="15.75">
      <c r="A37" s="109"/>
      <c r="B37" s="43">
        <v>7297310</v>
      </c>
      <c r="C37" s="40">
        <v>72002</v>
      </c>
      <c r="D37" s="40" t="s">
        <v>53</v>
      </c>
      <c r="E37" s="40">
        <v>300</v>
      </c>
      <c r="F37" s="41" t="s">
        <v>27</v>
      </c>
      <c r="G37" s="41" t="s">
        <v>22</v>
      </c>
      <c r="H37" s="44">
        <f>2132.9-37.8</f>
        <v>2095.1</v>
      </c>
      <c r="I37" s="44">
        <f>2209.7-39.1</f>
        <v>2170.6</v>
      </c>
      <c r="J37" s="44">
        <f>2287-40.5</f>
        <v>2246.5</v>
      </c>
      <c r="K37" s="21"/>
      <c r="L37" t="s">
        <v>55</v>
      </c>
    </row>
    <row r="38" spans="1:12" ht="15.75">
      <c r="A38" s="107" t="s">
        <v>109</v>
      </c>
      <c r="B38" s="46">
        <v>7297410</v>
      </c>
      <c r="C38" s="40">
        <v>72003</v>
      </c>
      <c r="D38" s="49">
        <v>76600</v>
      </c>
      <c r="E38" s="40">
        <v>100</v>
      </c>
      <c r="F38" s="41" t="s">
        <v>21</v>
      </c>
      <c r="G38" s="41" t="s">
        <v>23</v>
      </c>
      <c r="H38" s="91">
        <v>202</v>
      </c>
      <c r="I38" s="91">
        <v>210.6</v>
      </c>
      <c r="J38" s="91">
        <v>217.2</v>
      </c>
      <c r="K38" s="22"/>
      <c r="L38" t="s">
        <v>55</v>
      </c>
    </row>
    <row r="39" spans="1:12" ht="37.5" customHeight="1">
      <c r="A39" s="109"/>
      <c r="B39" s="46">
        <v>7297410</v>
      </c>
      <c r="C39" s="40">
        <v>72003</v>
      </c>
      <c r="D39" s="49">
        <v>76600</v>
      </c>
      <c r="E39" s="40">
        <v>200</v>
      </c>
      <c r="F39" s="41" t="s">
        <v>21</v>
      </c>
      <c r="G39" s="41" t="s">
        <v>23</v>
      </c>
      <c r="H39" s="48">
        <v>2.4</v>
      </c>
      <c r="I39" s="48">
        <v>0</v>
      </c>
      <c r="J39" s="48">
        <v>0</v>
      </c>
      <c r="K39" s="22"/>
      <c r="L39" t="s">
        <v>55</v>
      </c>
    </row>
    <row r="40" spans="1:12" ht="15.75">
      <c r="A40" s="107" t="s">
        <v>38</v>
      </c>
      <c r="B40" s="43">
        <v>7297170</v>
      </c>
      <c r="C40" s="40">
        <v>72004</v>
      </c>
      <c r="D40" s="40">
        <v>76400</v>
      </c>
      <c r="E40" s="40">
        <v>100</v>
      </c>
      <c r="F40" s="41" t="s">
        <v>21</v>
      </c>
      <c r="G40" s="41" t="s">
        <v>23</v>
      </c>
      <c r="H40" s="48">
        <v>207.3</v>
      </c>
      <c r="I40" s="48">
        <v>213.9</v>
      </c>
      <c r="J40" s="48">
        <v>220.5</v>
      </c>
      <c r="K40" s="22"/>
      <c r="L40" t="s">
        <v>55</v>
      </c>
    </row>
    <row r="41" spans="1:12" ht="15.75">
      <c r="A41" s="108"/>
      <c r="B41" s="43">
        <v>7297170</v>
      </c>
      <c r="C41" s="40">
        <v>72004</v>
      </c>
      <c r="D41" s="40">
        <v>76400</v>
      </c>
      <c r="E41" s="40">
        <v>200</v>
      </c>
      <c r="F41" s="41" t="s">
        <v>21</v>
      </c>
      <c r="G41" s="41" t="s">
        <v>23</v>
      </c>
      <c r="H41" s="48">
        <v>0.3</v>
      </c>
      <c r="I41" s="48">
        <v>0</v>
      </c>
      <c r="J41" s="48">
        <v>0</v>
      </c>
      <c r="K41" s="22"/>
      <c r="L41" t="s">
        <v>55</v>
      </c>
    </row>
    <row r="42" spans="1:12" ht="15.75">
      <c r="A42" s="108"/>
      <c r="B42" s="43">
        <v>7297180</v>
      </c>
      <c r="C42" s="40">
        <v>72004</v>
      </c>
      <c r="D42" s="40" t="s">
        <v>68</v>
      </c>
      <c r="E42" s="40">
        <v>100</v>
      </c>
      <c r="F42" s="41" t="s">
        <v>21</v>
      </c>
      <c r="G42" s="41" t="s">
        <v>23</v>
      </c>
      <c r="H42" s="48">
        <v>185.5</v>
      </c>
      <c r="I42" s="48">
        <v>191.8</v>
      </c>
      <c r="J42" s="48">
        <v>198.4</v>
      </c>
      <c r="K42" s="22"/>
      <c r="L42" t="s">
        <v>55</v>
      </c>
    </row>
    <row r="43" spans="1:12" ht="45.75" customHeight="1">
      <c r="A43" s="50" t="s">
        <v>36</v>
      </c>
      <c r="B43" s="43">
        <v>7297120</v>
      </c>
      <c r="C43" s="40">
        <v>72005</v>
      </c>
      <c r="D43" s="40">
        <v>76300</v>
      </c>
      <c r="E43" s="40">
        <v>100</v>
      </c>
      <c r="F43" s="41" t="s">
        <v>21</v>
      </c>
      <c r="G43" s="41" t="s">
        <v>23</v>
      </c>
      <c r="H43" s="91">
        <v>195.5</v>
      </c>
      <c r="I43" s="91">
        <v>201.8</v>
      </c>
      <c r="J43" s="91">
        <v>208.4</v>
      </c>
      <c r="K43" s="22"/>
      <c r="L43" t="s">
        <v>55</v>
      </c>
    </row>
    <row r="44" spans="1:12" ht="63">
      <c r="A44" s="51" t="s">
        <v>110</v>
      </c>
      <c r="B44" s="43"/>
      <c r="C44" s="52">
        <v>72006</v>
      </c>
      <c r="D44" s="53" t="s">
        <v>71</v>
      </c>
      <c r="E44" s="40">
        <v>800</v>
      </c>
      <c r="F44" s="54" t="s">
        <v>23</v>
      </c>
      <c r="G44" s="54" t="s">
        <v>32</v>
      </c>
      <c r="H44" s="91">
        <v>196.1</v>
      </c>
      <c r="I44" s="91">
        <v>196.1</v>
      </c>
      <c r="J44" s="91">
        <v>0</v>
      </c>
      <c r="K44" s="22"/>
    </row>
    <row r="45" spans="1:12" ht="47.25">
      <c r="A45" s="85" t="s">
        <v>119</v>
      </c>
      <c r="B45" s="81">
        <v>7300000</v>
      </c>
      <c r="C45" s="75">
        <v>73000</v>
      </c>
      <c r="D45" s="82" t="s">
        <v>48</v>
      </c>
      <c r="E45" s="75"/>
      <c r="F45" s="82"/>
      <c r="G45" s="82"/>
      <c r="H45" s="84">
        <f>SUM(H46:H54)</f>
        <v>7809.3</v>
      </c>
      <c r="I45" s="84">
        <f>SUM(I46:I54)</f>
        <v>7610.9000000000005</v>
      </c>
      <c r="J45" s="84">
        <f>SUM(J46:J54)</f>
        <v>6885.5</v>
      </c>
      <c r="K45" s="19"/>
    </row>
    <row r="46" spans="1:12" ht="47.25">
      <c r="A46" s="55" t="s">
        <v>96</v>
      </c>
      <c r="B46" s="39"/>
      <c r="C46" s="40">
        <v>73001</v>
      </c>
      <c r="D46" s="53" t="s">
        <v>72</v>
      </c>
      <c r="E46" s="54" t="s">
        <v>73</v>
      </c>
      <c r="F46" s="54" t="s">
        <v>22</v>
      </c>
      <c r="G46" s="54" t="s">
        <v>27</v>
      </c>
      <c r="H46" s="42">
        <v>361.1</v>
      </c>
      <c r="I46" s="42">
        <v>0</v>
      </c>
      <c r="J46" s="42">
        <v>0</v>
      </c>
      <c r="K46" s="19"/>
    </row>
    <row r="47" spans="1:12" ht="63">
      <c r="A47" s="56" t="s">
        <v>95</v>
      </c>
      <c r="B47" s="39"/>
      <c r="C47" s="40">
        <v>73002</v>
      </c>
      <c r="D47" s="53" t="s">
        <v>72</v>
      </c>
      <c r="E47" s="54" t="s">
        <v>73</v>
      </c>
      <c r="F47" s="54" t="s">
        <v>22</v>
      </c>
      <c r="G47" s="54" t="s">
        <v>30</v>
      </c>
      <c r="H47" s="42">
        <v>42.6</v>
      </c>
      <c r="I47" s="42">
        <v>0</v>
      </c>
      <c r="J47" s="42">
        <v>0</v>
      </c>
      <c r="K47" s="23"/>
    </row>
    <row r="48" spans="1:12" ht="63">
      <c r="A48" s="56" t="s">
        <v>97</v>
      </c>
      <c r="B48" s="39"/>
      <c r="C48" s="40">
        <v>73003</v>
      </c>
      <c r="D48" s="53" t="s">
        <v>72</v>
      </c>
      <c r="E48" s="54" t="s">
        <v>73</v>
      </c>
      <c r="F48" s="54" t="s">
        <v>22</v>
      </c>
      <c r="G48" s="54" t="s">
        <v>93</v>
      </c>
      <c r="H48" s="42">
        <v>2</v>
      </c>
      <c r="I48" s="42">
        <v>3</v>
      </c>
      <c r="J48" s="42">
        <v>0</v>
      </c>
      <c r="K48" s="23"/>
    </row>
    <row r="49" spans="1:11" ht="15.75">
      <c r="A49" s="104" t="s">
        <v>49</v>
      </c>
      <c r="B49" s="43">
        <v>7390420</v>
      </c>
      <c r="C49" s="40">
        <v>73005</v>
      </c>
      <c r="D49" s="41" t="s">
        <v>61</v>
      </c>
      <c r="E49" s="40">
        <v>100</v>
      </c>
      <c r="F49" s="41" t="s">
        <v>22</v>
      </c>
      <c r="G49" s="41" t="s">
        <v>30</v>
      </c>
      <c r="H49" s="44">
        <v>6390.5</v>
      </c>
      <c r="I49" s="44">
        <v>6633.3</v>
      </c>
      <c r="J49" s="44">
        <v>5901.7</v>
      </c>
      <c r="K49" s="21"/>
    </row>
    <row r="50" spans="1:11" ht="15.75">
      <c r="A50" s="105"/>
      <c r="B50" s="43">
        <v>7390420</v>
      </c>
      <c r="C50" s="40">
        <v>73005</v>
      </c>
      <c r="D50" s="41" t="s">
        <v>61</v>
      </c>
      <c r="E50" s="40">
        <v>200</v>
      </c>
      <c r="F50" s="41" t="s">
        <v>22</v>
      </c>
      <c r="G50" s="41" t="s">
        <v>30</v>
      </c>
      <c r="H50" s="44">
        <v>920.8</v>
      </c>
      <c r="I50" s="44">
        <v>883.9</v>
      </c>
      <c r="J50" s="44">
        <v>894.7</v>
      </c>
      <c r="K50" s="21"/>
    </row>
    <row r="51" spans="1:11" ht="15.75">
      <c r="A51" s="106"/>
      <c r="B51" s="43">
        <v>7390420</v>
      </c>
      <c r="C51" s="40">
        <v>73005</v>
      </c>
      <c r="D51" s="41" t="s">
        <v>61</v>
      </c>
      <c r="E51" s="40">
        <v>800</v>
      </c>
      <c r="F51" s="41" t="s">
        <v>22</v>
      </c>
      <c r="G51" s="41" t="s">
        <v>30</v>
      </c>
      <c r="H51" s="44">
        <v>24.2</v>
      </c>
      <c r="I51" s="44">
        <v>22.6</v>
      </c>
      <c r="J51" s="44">
        <v>21</v>
      </c>
      <c r="K51" s="21"/>
    </row>
    <row r="52" spans="1:11" ht="15.75">
      <c r="A52" s="104" t="s">
        <v>45</v>
      </c>
      <c r="B52" s="43">
        <v>7399901</v>
      </c>
      <c r="C52" s="40">
        <v>73006</v>
      </c>
      <c r="D52" s="40">
        <v>99010</v>
      </c>
      <c r="E52" s="40">
        <v>800</v>
      </c>
      <c r="F52" s="41" t="s">
        <v>22</v>
      </c>
      <c r="G52" s="41" t="s">
        <v>30</v>
      </c>
      <c r="H52" s="44">
        <v>1</v>
      </c>
      <c r="I52" s="44">
        <v>1</v>
      </c>
      <c r="J52" s="44">
        <v>1</v>
      </c>
      <c r="K52" s="21"/>
    </row>
    <row r="53" spans="1:11" ht="15.75">
      <c r="A53" s="106"/>
      <c r="B53" s="43"/>
      <c r="C53" s="40">
        <v>73006</v>
      </c>
      <c r="D53" s="40">
        <v>99010</v>
      </c>
      <c r="E53" s="40">
        <v>200</v>
      </c>
      <c r="F53" s="41" t="s">
        <v>22</v>
      </c>
      <c r="G53" s="41" t="s">
        <v>30</v>
      </c>
      <c r="H53" s="44">
        <v>27.1</v>
      </c>
      <c r="I53" s="44">
        <v>27.1</v>
      </c>
      <c r="J53" s="44">
        <v>27.1</v>
      </c>
      <c r="K53" s="21"/>
    </row>
    <row r="54" spans="1:11" ht="15.75">
      <c r="A54" s="56" t="s">
        <v>5</v>
      </c>
      <c r="B54" s="43">
        <v>7399903</v>
      </c>
      <c r="C54" s="40">
        <v>73008</v>
      </c>
      <c r="D54" s="40">
        <v>99030</v>
      </c>
      <c r="E54" s="40">
        <v>200</v>
      </c>
      <c r="F54" s="41" t="s">
        <v>30</v>
      </c>
      <c r="G54" s="41" t="s">
        <v>26</v>
      </c>
      <c r="H54" s="44">
        <f>45-5</f>
        <v>40</v>
      </c>
      <c r="I54" s="44">
        <f>45-5</f>
        <v>40</v>
      </c>
      <c r="J54" s="44">
        <f>45-5</f>
        <v>40</v>
      </c>
      <c r="K54" s="21"/>
    </row>
    <row r="55" spans="1:11" s="2" customFormat="1" ht="63">
      <c r="A55" s="85" t="s">
        <v>121</v>
      </c>
      <c r="B55" s="81">
        <v>7400000</v>
      </c>
      <c r="C55" s="75">
        <v>74000</v>
      </c>
      <c r="D55" s="82" t="s">
        <v>48</v>
      </c>
      <c r="E55" s="75"/>
      <c r="F55" s="82"/>
      <c r="G55" s="82"/>
      <c r="H55" s="84">
        <f>SUM(H56:H64)</f>
        <v>1877.6</v>
      </c>
      <c r="I55" s="84">
        <f>SUM(I56:I64)</f>
        <v>1432.6</v>
      </c>
      <c r="J55" s="84">
        <f>SUM(J56:J64)</f>
        <v>932.19999999999993</v>
      </c>
      <c r="K55" s="19"/>
    </row>
    <row r="56" spans="1:11" ht="45" customHeight="1">
      <c r="A56" s="104" t="s">
        <v>106</v>
      </c>
      <c r="B56" s="43">
        <v>7499905</v>
      </c>
      <c r="C56" s="40">
        <v>74002</v>
      </c>
      <c r="D56" s="40">
        <v>99050</v>
      </c>
      <c r="E56" s="40">
        <v>200</v>
      </c>
      <c r="F56" s="41" t="s">
        <v>21</v>
      </c>
      <c r="G56" s="41" t="s">
        <v>25</v>
      </c>
      <c r="H56" s="44">
        <v>32</v>
      </c>
      <c r="I56" s="44">
        <v>32</v>
      </c>
      <c r="J56" s="44">
        <v>32</v>
      </c>
      <c r="K56" s="21"/>
    </row>
    <row r="57" spans="1:11" ht="15.75">
      <c r="A57" s="106"/>
      <c r="B57" s="43"/>
      <c r="C57" s="40">
        <v>74002</v>
      </c>
      <c r="D57" s="40">
        <v>99050</v>
      </c>
      <c r="E57" s="40">
        <v>800</v>
      </c>
      <c r="F57" s="41" t="s">
        <v>21</v>
      </c>
      <c r="G57" s="41" t="s">
        <v>25</v>
      </c>
      <c r="H57" s="44">
        <v>32.200000000000003</v>
      </c>
      <c r="I57" s="44">
        <v>32.200000000000003</v>
      </c>
      <c r="J57" s="44">
        <v>32.200000000000003</v>
      </c>
      <c r="K57" s="21"/>
    </row>
    <row r="58" spans="1:11" ht="31.5">
      <c r="A58" s="57" t="s">
        <v>107</v>
      </c>
      <c r="B58" s="43"/>
      <c r="C58" s="40">
        <v>74003</v>
      </c>
      <c r="D58" s="40">
        <v>99050</v>
      </c>
      <c r="E58" s="40">
        <v>200</v>
      </c>
      <c r="F58" s="41" t="s">
        <v>21</v>
      </c>
      <c r="G58" s="41" t="s">
        <v>25</v>
      </c>
      <c r="H58" s="44">
        <v>300</v>
      </c>
      <c r="I58" s="44">
        <v>0</v>
      </c>
      <c r="J58" s="44">
        <v>0</v>
      </c>
      <c r="K58" s="21"/>
    </row>
    <row r="59" spans="1:11" ht="63">
      <c r="A59" s="58" t="s">
        <v>47</v>
      </c>
      <c r="B59" s="43">
        <v>7499928</v>
      </c>
      <c r="C59" s="40">
        <v>74004</v>
      </c>
      <c r="D59" s="40">
        <v>99280</v>
      </c>
      <c r="E59" s="40">
        <v>200</v>
      </c>
      <c r="F59" s="41" t="s">
        <v>21</v>
      </c>
      <c r="G59" s="41" t="s">
        <v>25</v>
      </c>
      <c r="H59" s="44">
        <v>430</v>
      </c>
      <c r="I59" s="44">
        <v>430</v>
      </c>
      <c r="J59" s="44">
        <v>430</v>
      </c>
      <c r="K59" s="21"/>
    </row>
    <row r="60" spans="1:11" ht="63">
      <c r="A60" s="56" t="s">
        <v>17</v>
      </c>
      <c r="B60" s="43">
        <v>7499908</v>
      </c>
      <c r="C60" s="40">
        <v>74005</v>
      </c>
      <c r="D60" s="40">
        <v>99080</v>
      </c>
      <c r="E60" s="40">
        <v>200</v>
      </c>
      <c r="F60" s="41" t="s">
        <v>28</v>
      </c>
      <c r="G60" s="41" t="s">
        <v>21</v>
      </c>
      <c r="H60" s="44">
        <v>608.4</v>
      </c>
      <c r="I60" s="44">
        <v>608.4</v>
      </c>
      <c r="J60" s="44">
        <v>304.2</v>
      </c>
      <c r="K60" s="21"/>
    </row>
    <row r="61" spans="1:11" ht="47.25">
      <c r="A61" s="56" t="s">
        <v>108</v>
      </c>
      <c r="B61" s="43"/>
      <c r="C61" s="40">
        <v>74006</v>
      </c>
      <c r="D61" s="40">
        <v>99090</v>
      </c>
      <c r="E61" s="40">
        <v>200</v>
      </c>
      <c r="F61" s="41" t="s">
        <v>21</v>
      </c>
      <c r="G61" s="41" t="s">
        <v>25</v>
      </c>
      <c r="H61" s="44">
        <v>276</v>
      </c>
      <c r="I61" s="44">
        <v>225</v>
      </c>
      <c r="J61" s="44">
        <v>28.8</v>
      </c>
      <c r="K61" s="21"/>
    </row>
    <row r="62" spans="1:11" ht="31.5">
      <c r="A62" s="56" t="s">
        <v>50</v>
      </c>
      <c r="B62" s="43">
        <v>7499910</v>
      </c>
      <c r="C62" s="40">
        <v>74007</v>
      </c>
      <c r="D62" s="40">
        <v>99100</v>
      </c>
      <c r="E62" s="40">
        <v>200</v>
      </c>
      <c r="F62" s="41" t="s">
        <v>23</v>
      </c>
      <c r="G62" s="41" t="s">
        <v>31</v>
      </c>
      <c r="H62" s="44">
        <v>105</v>
      </c>
      <c r="I62" s="44">
        <v>105</v>
      </c>
      <c r="J62" s="44">
        <v>105</v>
      </c>
      <c r="K62" s="21"/>
    </row>
    <row r="63" spans="1:11" ht="47.25">
      <c r="A63" s="58" t="s">
        <v>69</v>
      </c>
      <c r="B63" s="43"/>
      <c r="C63" s="40">
        <v>74008</v>
      </c>
      <c r="D63" s="53" t="s">
        <v>70</v>
      </c>
      <c r="E63" s="40">
        <v>200</v>
      </c>
      <c r="F63" s="54" t="s">
        <v>21</v>
      </c>
      <c r="G63" s="54" t="s">
        <v>25</v>
      </c>
      <c r="H63" s="44">
        <v>64</v>
      </c>
      <c r="I63" s="44">
        <v>0</v>
      </c>
      <c r="J63" s="44">
        <v>0</v>
      </c>
      <c r="K63" s="21"/>
    </row>
    <row r="64" spans="1:11" ht="31.5">
      <c r="A64" s="59" t="s">
        <v>86</v>
      </c>
      <c r="B64" s="43"/>
      <c r="C64" s="40">
        <v>74011</v>
      </c>
      <c r="D64" s="40">
        <v>99090</v>
      </c>
      <c r="E64" s="40">
        <v>200</v>
      </c>
      <c r="F64" s="41" t="s">
        <v>21</v>
      </c>
      <c r="G64" s="41" t="s">
        <v>25</v>
      </c>
      <c r="H64" s="44">
        <v>30</v>
      </c>
      <c r="I64" s="44">
        <v>0</v>
      </c>
      <c r="J64" s="44">
        <v>0</v>
      </c>
      <c r="K64" s="21"/>
    </row>
    <row r="65" spans="1:12" s="2" customFormat="1" ht="63">
      <c r="A65" s="85" t="s">
        <v>135</v>
      </c>
      <c r="B65" s="81">
        <v>7500000</v>
      </c>
      <c r="C65" s="75">
        <v>75000</v>
      </c>
      <c r="D65" s="82" t="s">
        <v>48</v>
      </c>
      <c r="E65" s="75"/>
      <c r="F65" s="82"/>
      <c r="G65" s="82"/>
      <c r="H65" s="84">
        <f>SUM(H66:H77)</f>
        <v>10001</v>
      </c>
      <c r="I65" s="84">
        <f>SUM(I66:I77)</f>
        <v>8408</v>
      </c>
      <c r="J65" s="84">
        <f>SUM(J66:J77)</f>
        <v>7945.5</v>
      </c>
      <c r="K65" s="19"/>
    </row>
    <row r="66" spans="1:12" ht="15" customHeight="1">
      <c r="A66" s="104" t="s">
        <v>111</v>
      </c>
      <c r="B66" s="43">
        <v>7519999</v>
      </c>
      <c r="C66" s="40">
        <v>75001</v>
      </c>
      <c r="D66" s="60" t="s">
        <v>80</v>
      </c>
      <c r="E66" s="40">
        <v>200</v>
      </c>
      <c r="F66" s="41" t="s">
        <v>23</v>
      </c>
      <c r="G66" s="41" t="s">
        <v>30</v>
      </c>
      <c r="H66" s="44">
        <v>909.7</v>
      </c>
      <c r="I66" s="44">
        <v>1268.2</v>
      </c>
      <c r="J66" s="44">
        <v>745.2</v>
      </c>
      <c r="K66" s="21"/>
    </row>
    <row r="67" spans="1:12" ht="33" customHeight="1">
      <c r="A67" s="105"/>
      <c r="B67" s="43">
        <v>7519999</v>
      </c>
      <c r="C67" s="40">
        <v>75001</v>
      </c>
      <c r="D67" s="60" t="s">
        <v>80</v>
      </c>
      <c r="E67" s="40">
        <v>800</v>
      </c>
      <c r="F67" s="41" t="s">
        <v>23</v>
      </c>
      <c r="G67" s="41" t="s">
        <v>30</v>
      </c>
      <c r="H67" s="44">
        <f>3369.8-909.7</f>
        <v>2460.1000000000004</v>
      </c>
      <c r="I67" s="44">
        <f>3544-1268.2</f>
        <v>2275.8000000000002</v>
      </c>
      <c r="J67" s="44">
        <f>3025-745.2</f>
        <v>2279.8000000000002</v>
      </c>
      <c r="K67" s="21"/>
    </row>
    <row r="68" spans="1:12" ht="33" customHeight="1">
      <c r="A68" s="106"/>
      <c r="B68" s="43"/>
      <c r="C68" s="40">
        <v>75001</v>
      </c>
      <c r="D68" s="60" t="s">
        <v>80</v>
      </c>
      <c r="E68" s="40">
        <v>200</v>
      </c>
      <c r="F68" s="41" t="s">
        <v>28</v>
      </c>
      <c r="G68" s="41" t="s">
        <v>22</v>
      </c>
      <c r="H68" s="44">
        <v>1545.7</v>
      </c>
      <c r="I68" s="44">
        <v>0</v>
      </c>
      <c r="J68" s="44">
        <v>0</v>
      </c>
      <c r="K68" s="21"/>
    </row>
    <row r="69" spans="1:12" ht="30" customHeight="1">
      <c r="A69" s="61" t="s">
        <v>83</v>
      </c>
      <c r="B69" s="43"/>
      <c r="C69" s="40">
        <v>75002</v>
      </c>
      <c r="D69" s="40" t="s">
        <v>78</v>
      </c>
      <c r="E69" s="54" t="s">
        <v>79</v>
      </c>
      <c r="F69" s="54" t="s">
        <v>27</v>
      </c>
      <c r="G69" s="54" t="s">
        <v>22</v>
      </c>
      <c r="H69" s="44">
        <v>15.1</v>
      </c>
      <c r="I69" s="44">
        <v>20</v>
      </c>
      <c r="J69" s="44">
        <v>15.1</v>
      </c>
      <c r="K69" s="21"/>
    </row>
    <row r="70" spans="1:12" ht="15.75">
      <c r="A70" s="56" t="s">
        <v>112</v>
      </c>
      <c r="B70" s="43"/>
      <c r="C70" s="40">
        <v>75003</v>
      </c>
      <c r="D70" s="53" t="s">
        <v>84</v>
      </c>
      <c r="E70" s="52">
        <v>300</v>
      </c>
      <c r="F70" s="53" t="s">
        <v>27</v>
      </c>
      <c r="G70" s="53" t="s">
        <v>22</v>
      </c>
      <c r="H70" s="44">
        <v>18.399999999999999</v>
      </c>
      <c r="I70" s="44">
        <v>0</v>
      </c>
      <c r="J70" s="44">
        <v>0</v>
      </c>
      <c r="K70" s="21"/>
      <c r="L70" s="5"/>
    </row>
    <row r="71" spans="1:12" ht="15.75">
      <c r="A71" s="56" t="s">
        <v>12</v>
      </c>
      <c r="B71" s="43">
        <v>7599912</v>
      </c>
      <c r="C71" s="40">
        <v>75004</v>
      </c>
      <c r="D71" s="40">
        <v>99110</v>
      </c>
      <c r="E71" s="40">
        <v>800</v>
      </c>
      <c r="F71" s="41" t="s">
        <v>28</v>
      </c>
      <c r="G71" s="41" t="s">
        <v>22</v>
      </c>
      <c r="H71" s="44">
        <v>2077</v>
      </c>
      <c r="I71" s="44">
        <v>2077</v>
      </c>
      <c r="J71" s="44">
        <v>2077</v>
      </c>
      <c r="K71" s="21"/>
      <c r="L71" s="5"/>
    </row>
    <row r="72" spans="1:12" ht="15.75">
      <c r="A72" s="104" t="s">
        <v>13</v>
      </c>
      <c r="B72" s="43">
        <v>7590420</v>
      </c>
      <c r="C72" s="40">
        <v>75005</v>
      </c>
      <c r="D72" s="41" t="s">
        <v>61</v>
      </c>
      <c r="E72" s="40">
        <v>100</v>
      </c>
      <c r="F72" s="41" t="s">
        <v>28</v>
      </c>
      <c r="G72" s="41" t="s">
        <v>28</v>
      </c>
      <c r="H72" s="44">
        <f>1724.6-4-65.4</f>
        <v>1655.1999999999998</v>
      </c>
      <c r="I72" s="44">
        <f>1787.6-4-65.4</f>
        <v>1718.1999999999998</v>
      </c>
      <c r="J72" s="44">
        <f>1849-4-61.2</f>
        <v>1783.8</v>
      </c>
      <c r="K72" s="21"/>
    </row>
    <row r="73" spans="1:12" ht="15.75">
      <c r="A73" s="105"/>
      <c r="B73" s="43"/>
      <c r="C73" s="40">
        <v>75005</v>
      </c>
      <c r="D73" s="41" t="s">
        <v>61</v>
      </c>
      <c r="E73" s="40">
        <v>200</v>
      </c>
      <c r="F73" s="41" t="s">
        <v>28</v>
      </c>
      <c r="G73" s="41" t="s">
        <v>28</v>
      </c>
      <c r="H73" s="44">
        <v>4</v>
      </c>
      <c r="I73" s="44">
        <v>4</v>
      </c>
      <c r="J73" s="44">
        <v>4</v>
      </c>
      <c r="K73" s="21"/>
    </row>
    <row r="74" spans="1:12" ht="15.75">
      <c r="A74" s="106"/>
      <c r="B74" s="43">
        <v>7590420</v>
      </c>
      <c r="C74" s="40">
        <v>75005</v>
      </c>
      <c r="D74" s="41" t="s">
        <v>61</v>
      </c>
      <c r="E74" s="40">
        <v>800</v>
      </c>
      <c r="F74" s="41" t="s">
        <v>28</v>
      </c>
      <c r="G74" s="41" t="s">
        <v>28</v>
      </c>
      <c r="H74" s="44">
        <v>65.400000000000006</v>
      </c>
      <c r="I74" s="44">
        <v>65.400000000000006</v>
      </c>
      <c r="J74" s="44">
        <v>61.2</v>
      </c>
      <c r="K74" s="21"/>
    </row>
    <row r="75" spans="1:12" ht="30" customHeight="1">
      <c r="A75" s="104" t="s">
        <v>14</v>
      </c>
      <c r="B75" s="43"/>
      <c r="C75" s="40">
        <v>75006</v>
      </c>
      <c r="D75" s="40">
        <v>99130</v>
      </c>
      <c r="E75" s="40">
        <v>200</v>
      </c>
      <c r="F75" s="41" t="s">
        <v>28</v>
      </c>
      <c r="G75" s="41" t="s">
        <v>22</v>
      </c>
      <c r="H75" s="44">
        <v>829.5</v>
      </c>
      <c r="I75" s="44">
        <v>859.4</v>
      </c>
      <c r="J75" s="44">
        <v>859.4</v>
      </c>
      <c r="K75" s="21"/>
    </row>
    <row r="76" spans="1:12" ht="15.75">
      <c r="A76" s="106"/>
      <c r="B76" s="43">
        <v>7599913</v>
      </c>
      <c r="C76" s="40">
        <v>75006</v>
      </c>
      <c r="D76" s="40">
        <v>99130</v>
      </c>
      <c r="E76" s="40">
        <v>800</v>
      </c>
      <c r="F76" s="41" t="s">
        <v>28</v>
      </c>
      <c r="G76" s="41" t="s">
        <v>22</v>
      </c>
      <c r="H76" s="44">
        <v>120</v>
      </c>
      <c r="I76" s="44">
        <v>120</v>
      </c>
      <c r="J76" s="44">
        <v>120</v>
      </c>
      <c r="K76" s="21"/>
    </row>
    <row r="77" spans="1:12" ht="15.75">
      <c r="A77" s="56" t="s">
        <v>92</v>
      </c>
      <c r="B77" s="43"/>
      <c r="C77" s="40">
        <v>75007</v>
      </c>
      <c r="D77" s="40">
        <v>99110</v>
      </c>
      <c r="E77" s="52">
        <v>800</v>
      </c>
      <c r="F77" s="41" t="s">
        <v>28</v>
      </c>
      <c r="G77" s="41" t="s">
        <v>22</v>
      </c>
      <c r="H77" s="44">
        <v>300.89999999999998</v>
      </c>
      <c r="I77" s="44">
        <v>0</v>
      </c>
      <c r="J77" s="44">
        <v>0</v>
      </c>
      <c r="K77" s="21"/>
      <c r="L77" s="5"/>
    </row>
    <row r="78" spans="1:12" ht="47.25">
      <c r="A78" s="88" t="s">
        <v>113</v>
      </c>
      <c r="B78" s="81">
        <v>7700000</v>
      </c>
      <c r="C78" s="75">
        <v>76000</v>
      </c>
      <c r="D78" s="82" t="s">
        <v>48</v>
      </c>
      <c r="E78" s="75"/>
      <c r="F78" s="82"/>
      <c r="G78" s="82"/>
      <c r="H78" s="89">
        <f>SUM(H79:H79)</f>
        <v>300.7</v>
      </c>
      <c r="I78" s="89">
        <f>SUM(I79:I79)</f>
        <v>0</v>
      </c>
      <c r="J78" s="89">
        <f>SUM(J79:J79)</f>
        <v>0</v>
      </c>
      <c r="K78" s="21"/>
      <c r="L78" s="5"/>
    </row>
    <row r="79" spans="1:12" s="30" customFormat="1" ht="15.75">
      <c r="A79" s="57" t="s">
        <v>114</v>
      </c>
      <c r="B79" s="43"/>
      <c r="C79" s="40">
        <v>76001</v>
      </c>
      <c r="D79" s="53" t="s">
        <v>90</v>
      </c>
      <c r="E79" s="40">
        <v>800</v>
      </c>
      <c r="F79" s="41" t="s">
        <v>28</v>
      </c>
      <c r="G79" s="41" t="s">
        <v>22</v>
      </c>
      <c r="H79" s="44">
        <v>300.7</v>
      </c>
      <c r="I79" s="44">
        <v>0</v>
      </c>
      <c r="J79" s="44">
        <v>0</v>
      </c>
      <c r="K79" s="21"/>
      <c r="L79" s="31"/>
    </row>
    <row r="80" spans="1:12" s="2" customFormat="1" ht="31.5">
      <c r="A80" s="85" t="s">
        <v>99</v>
      </c>
      <c r="B80" s="81">
        <v>7700000</v>
      </c>
      <c r="C80" s="75">
        <v>77000</v>
      </c>
      <c r="D80" s="82" t="s">
        <v>48</v>
      </c>
      <c r="E80" s="75"/>
      <c r="F80" s="82"/>
      <c r="G80" s="82"/>
      <c r="H80" s="84">
        <f>H81+H92+H101+H107+H110+H111+H108+H109</f>
        <v>87225</v>
      </c>
      <c r="I80" s="84">
        <f>I81+I92+I101+I107+I110+I111+I108+I109</f>
        <v>87089.8</v>
      </c>
      <c r="J80" s="84">
        <f>J81+J92+J101+J107+J110+J111+J108+J109</f>
        <v>88386</v>
      </c>
      <c r="K80" s="19"/>
    </row>
    <row r="81" spans="1:12" ht="31.5">
      <c r="A81" s="62" t="s">
        <v>100</v>
      </c>
      <c r="B81" s="63">
        <v>7710000</v>
      </c>
      <c r="C81" s="64">
        <v>77100</v>
      </c>
      <c r="D81" s="65" t="s">
        <v>48</v>
      </c>
      <c r="E81" s="64"/>
      <c r="F81" s="65"/>
      <c r="G81" s="65"/>
      <c r="H81" s="66">
        <f>SUM(H82:H91)</f>
        <v>40214.299999999988</v>
      </c>
      <c r="I81" s="66">
        <f>SUM(I82:I91)</f>
        <v>40005.499999999993</v>
      </c>
      <c r="J81" s="66">
        <f>SUM(J82:J91)</f>
        <v>40502.299999999996</v>
      </c>
      <c r="K81" s="24"/>
    </row>
    <row r="82" spans="1:12" ht="31.5">
      <c r="A82" s="67" t="s">
        <v>136</v>
      </c>
      <c r="B82" s="43">
        <v>7717370</v>
      </c>
      <c r="C82" s="49">
        <v>77101</v>
      </c>
      <c r="D82" s="40">
        <v>76700</v>
      </c>
      <c r="E82" s="40">
        <v>600</v>
      </c>
      <c r="F82" s="41" t="s">
        <v>26</v>
      </c>
      <c r="G82" s="41" t="s">
        <v>21</v>
      </c>
      <c r="H82" s="44">
        <v>24356.799999999999</v>
      </c>
      <c r="I82" s="44">
        <v>24624.400000000001</v>
      </c>
      <c r="J82" s="44">
        <v>25917.4</v>
      </c>
      <c r="K82" s="25"/>
      <c r="L82" t="s">
        <v>55</v>
      </c>
    </row>
    <row r="83" spans="1:12" ht="15.75">
      <c r="A83" s="107" t="s">
        <v>42</v>
      </c>
      <c r="B83" s="43">
        <v>7710059</v>
      </c>
      <c r="C83" s="49">
        <v>77102</v>
      </c>
      <c r="D83" s="41" t="s">
        <v>62</v>
      </c>
      <c r="E83" s="40">
        <v>600</v>
      </c>
      <c r="F83" s="41" t="s">
        <v>26</v>
      </c>
      <c r="G83" s="41" t="s">
        <v>21</v>
      </c>
      <c r="H83" s="44">
        <v>12675.3</v>
      </c>
      <c r="I83" s="44">
        <v>12801.8</v>
      </c>
      <c r="J83" s="44">
        <v>13273</v>
      </c>
      <c r="K83" s="21"/>
    </row>
    <row r="84" spans="1:12" ht="15.75">
      <c r="A84" s="108"/>
      <c r="B84" s="43">
        <v>7717390</v>
      </c>
      <c r="C84" s="49">
        <v>77102</v>
      </c>
      <c r="D84" s="40">
        <v>76900</v>
      </c>
      <c r="E84" s="40">
        <v>600</v>
      </c>
      <c r="F84" s="41" t="s">
        <v>26</v>
      </c>
      <c r="G84" s="41" t="s">
        <v>21</v>
      </c>
      <c r="H84" s="44">
        <v>329.6</v>
      </c>
      <c r="I84" s="44">
        <v>329.6</v>
      </c>
      <c r="J84" s="44">
        <v>329.6</v>
      </c>
      <c r="K84" s="25"/>
      <c r="L84" t="s">
        <v>55</v>
      </c>
    </row>
    <row r="85" spans="1:12" ht="15.75">
      <c r="A85" s="109"/>
      <c r="B85" s="43">
        <v>7719915</v>
      </c>
      <c r="C85" s="49">
        <v>77102</v>
      </c>
      <c r="D85" s="40">
        <v>99150</v>
      </c>
      <c r="E85" s="40">
        <v>600</v>
      </c>
      <c r="F85" s="41" t="s">
        <v>26</v>
      </c>
      <c r="G85" s="41" t="s">
        <v>21</v>
      </c>
      <c r="H85" s="44">
        <v>1267.2</v>
      </c>
      <c r="I85" s="44">
        <v>1267.2</v>
      </c>
      <c r="J85" s="44">
        <v>0</v>
      </c>
      <c r="K85" s="21"/>
    </row>
    <row r="86" spans="1:12" ht="31.5">
      <c r="A86" s="55" t="s">
        <v>88</v>
      </c>
      <c r="B86" s="43"/>
      <c r="C86" s="49">
        <v>77103</v>
      </c>
      <c r="D86" s="40">
        <v>69100</v>
      </c>
      <c r="E86" s="40">
        <v>600</v>
      </c>
      <c r="F86" s="41" t="s">
        <v>26</v>
      </c>
      <c r="G86" s="41" t="s">
        <v>21</v>
      </c>
      <c r="H86" s="44">
        <v>219</v>
      </c>
      <c r="I86" s="44">
        <v>0</v>
      </c>
      <c r="J86" s="44">
        <v>0</v>
      </c>
      <c r="K86" s="21"/>
    </row>
    <row r="87" spans="1:12" ht="47.25">
      <c r="A87" s="56" t="s">
        <v>6</v>
      </c>
      <c r="B87" s="43">
        <v>7719916</v>
      </c>
      <c r="C87" s="49">
        <v>77104</v>
      </c>
      <c r="D87" s="40">
        <v>99160</v>
      </c>
      <c r="E87" s="40">
        <v>200</v>
      </c>
      <c r="F87" s="41" t="s">
        <v>26</v>
      </c>
      <c r="G87" s="41" t="s">
        <v>21</v>
      </c>
      <c r="H87" s="44">
        <v>16</v>
      </c>
      <c r="I87" s="44">
        <v>16</v>
      </c>
      <c r="J87" s="44">
        <v>16</v>
      </c>
      <c r="K87" s="21"/>
    </row>
    <row r="88" spans="1:12" ht="31.5">
      <c r="A88" s="67" t="s">
        <v>98</v>
      </c>
      <c r="B88" s="43"/>
      <c r="C88" s="49">
        <v>77106</v>
      </c>
      <c r="D88" s="40">
        <v>69100</v>
      </c>
      <c r="E88" s="40">
        <v>600</v>
      </c>
      <c r="F88" s="41" t="s">
        <v>26</v>
      </c>
      <c r="G88" s="41" t="s">
        <v>21</v>
      </c>
      <c r="H88" s="44">
        <v>503.1</v>
      </c>
      <c r="I88" s="44">
        <v>0</v>
      </c>
      <c r="J88" s="44">
        <v>0</v>
      </c>
      <c r="K88" s="21"/>
    </row>
    <row r="89" spans="1:12" ht="24.75" customHeight="1">
      <c r="A89" s="107" t="s">
        <v>39</v>
      </c>
      <c r="B89" s="46">
        <v>7717200</v>
      </c>
      <c r="C89" s="49">
        <v>77107</v>
      </c>
      <c r="D89" s="49">
        <v>77800</v>
      </c>
      <c r="E89" s="40">
        <v>100</v>
      </c>
      <c r="F89" s="41" t="s">
        <v>26</v>
      </c>
      <c r="G89" s="41" t="s">
        <v>30</v>
      </c>
      <c r="H89" s="44">
        <v>34.4</v>
      </c>
      <c r="I89" s="44">
        <v>35.799999999999997</v>
      </c>
      <c r="J89" s="44">
        <v>37.200000000000003</v>
      </c>
      <c r="K89" s="25"/>
      <c r="L89" t="s">
        <v>55</v>
      </c>
    </row>
    <row r="90" spans="1:12" ht="26.25" customHeight="1">
      <c r="A90" s="108"/>
      <c r="B90" s="46">
        <v>7717200</v>
      </c>
      <c r="C90" s="49">
        <v>77107</v>
      </c>
      <c r="D90" s="49">
        <v>77800</v>
      </c>
      <c r="E90" s="40">
        <v>200</v>
      </c>
      <c r="F90" s="41" t="s">
        <v>26</v>
      </c>
      <c r="G90" s="41" t="s">
        <v>30</v>
      </c>
      <c r="H90" s="44">
        <v>11.2</v>
      </c>
      <c r="I90" s="44">
        <v>12</v>
      </c>
      <c r="J90" s="44">
        <v>10.4</v>
      </c>
      <c r="K90" s="25"/>
      <c r="L90" t="s">
        <v>55</v>
      </c>
    </row>
    <row r="91" spans="1:12" ht="21.75" customHeight="1">
      <c r="A91" s="109"/>
      <c r="B91" s="43">
        <v>7717350</v>
      </c>
      <c r="C91" s="49">
        <v>77107</v>
      </c>
      <c r="D91" s="40">
        <v>77900</v>
      </c>
      <c r="E91" s="40">
        <v>300</v>
      </c>
      <c r="F91" s="41" t="s">
        <v>27</v>
      </c>
      <c r="G91" s="41" t="s">
        <v>23</v>
      </c>
      <c r="H91" s="44">
        <v>801.7</v>
      </c>
      <c r="I91" s="44">
        <v>918.7</v>
      </c>
      <c r="J91" s="44">
        <v>918.7</v>
      </c>
      <c r="K91" s="25"/>
      <c r="L91" t="s">
        <v>55</v>
      </c>
    </row>
    <row r="92" spans="1:12" ht="31.5">
      <c r="A92" s="62" t="s">
        <v>101</v>
      </c>
      <c r="B92" s="63">
        <v>7720000</v>
      </c>
      <c r="C92" s="64">
        <v>77200</v>
      </c>
      <c r="D92" s="65" t="s">
        <v>48</v>
      </c>
      <c r="E92" s="64"/>
      <c r="F92" s="65"/>
      <c r="G92" s="65"/>
      <c r="H92" s="66">
        <f>SUM(H93:H100)</f>
        <v>31966.100000000002</v>
      </c>
      <c r="I92" s="66">
        <f>SUM(I93:I100)</f>
        <v>32695.7</v>
      </c>
      <c r="J92" s="66">
        <f>SUM(J93:J100)</f>
        <v>33432.699999999997</v>
      </c>
      <c r="K92" s="24"/>
    </row>
    <row r="93" spans="1:12" ht="24" customHeight="1">
      <c r="A93" s="104" t="s">
        <v>137</v>
      </c>
      <c r="B93" s="43">
        <v>7720059</v>
      </c>
      <c r="C93" s="49">
        <v>77201</v>
      </c>
      <c r="D93" s="41" t="s">
        <v>62</v>
      </c>
      <c r="E93" s="40">
        <v>600</v>
      </c>
      <c r="F93" s="41" t="s">
        <v>26</v>
      </c>
      <c r="G93" s="41" t="s">
        <v>29</v>
      </c>
      <c r="H93" s="44">
        <v>3597.5</v>
      </c>
      <c r="I93" s="44">
        <v>3731</v>
      </c>
      <c r="J93" s="44">
        <v>3737</v>
      </c>
      <c r="K93" s="21"/>
    </row>
    <row r="94" spans="1:12" ht="27.75" customHeight="1">
      <c r="A94" s="106"/>
      <c r="B94" s="43">
        <v>7727340</v>
      </c>
      <c r="C94" s="49">
        <v>77201</v>
      </c>
      <c r="D94" s="40">
        <v>77000</v>
      </c>
      <c r="E94" s="40">
        <v>600</v>
      </c>
      <c r="F94" s="41" t="s">
        <v>26</v>
      </c>
      <c r="G94" s="41" t="s">
        <v>29</v>
      </c>
      <c r="H94" s="44">
        <v>26943</v>
      </c>
      <c r="I94" s="44">
        <v>27867.9</v>
      </c>
      <c r="J94" s="44">
        <v>28819</v>
      </c>
      <c r="K94" s="25"/>
      <c r="L94" t="s">
        <v>55</v>
      </c>
    </row>
    <row r="95" spans="1:12" ht="15.75">
      <c r="A95" s="107" t="s">
        <v>40</v>
      </c>
      <c r="B95" s="43">
        <v>7727400</v>
      </c>
      <c r="C95" s="49">
        <v>77202</v>
      </c>
      <c r="D95" s="40">
        <v>77200</v>
      </c>
      <c r="E95" s="40">
        <v>600</v>
      </c>
      <c r="F95" s="41" t="s">
        <v>26</v>
      </c>
      <c r="G95" s="41" t="s">
        <v>29</v>
      </c>
      <c r="H95" s="44">
        <v>671.7</v>
      </c>
      <c r="I95" s="44">
        <v>671.7</v>
      </c>
      <c r="J95" s="44">
        <v>650</v>
      </c>
      <c r="K95" s="25"/>
      <c r="L95" t="s">
        <v>55</v>
      </c>
    </row>
    <row r="96" spans="1:12" ht="15.75">
      <c r="A96" s="108"/>
      <c r="B96" s="43"/>
      <c r="C96" s="49">
        <v>77202</v>
      </c>
      <c r="D96" s="40">
        <v>77270</v>
      </c>
      <c r="E96" s="40">
        <v>600</v>
      </c>
      <c r="F96" s="41" t="s">
        <v>26</v>
      </c>
      <c r="G96" s="41" t="s">
        <v>29</v>
      </c>
      <c r="H96" s="44">
        <v>246.5</v>
      </c>
      <c r="I96" s="44">
        <f>200</f>
        <v>200</v>
      </c>
      <c r="J96" s="44">
        <v>0</v>
      </c>
      <c r="K96" s="25"/>
    </row>
    <row r="97" spans="1:12" ht="15.75">
      <c r="A97" s="108"/>
      <c r="B97" s="46">
        <v>7727330</v>
      </c>
      <c r="C97" s="49">
        <v>77202</v>
      </c>
      <c r="D97" s="49">
        <v>77300</v>
      </c>
      <c r="E97" s="40">
        <v>100</v>
      </c>
      <c r="F97" s="41" t="s">
        <v>26</v>
      </c>
      <c r="G97" s="41" t="s">
        <v>30</v>
      </c>
      <c r="H97" s="44">
        <v>43</v>
      </c>
      <c r="I97" s="44">
        <v>44.8</v>
      </c>
      <c r="J97" s="44">
        <v>46.5</v>
      </c>
      <c r="K97" s="25"/>
      <c r="L97" t="s">
        <v>55</v>
      </c>
    </row>
    <row r="98" spans="1:12" ht="15.75">
      <c r="A98" s="109"/>
      <c r="B98" s="46">
        <v>7727330</v>
      </c>
      <c r="C98" s="49">
        <v>77202</v>
      </c>
      <c r="D98" s="49">
        <v>77300</v>
      </c>
      <c r="E98" s="40">
        <v>200</v>
      </c>
      <c r="F98" s="41" t="s">
        <v>26</v>
      </c>
      <c r="G98" s="41" t="s">
        <v>30</v>
      </c>
      <c r="H98" s="44">
        <v>3.4</v>
      </c>
      <c r="I98" s="44">
        <v>3.2</v>
      </c>
      <c r="J98" s="44">
        <v>3.1</v>
      </c>
      <c r="K98" s="25"/>
      <c r="L98" t="s">
        <v>55</v>
      </c>
    </row>
    <row r="99" spans="1:12" ht="31.5">
      <c r="A99" s="56" t="s">
        <v>138</v>
      </c>
      <c r="B99" s="43"/>
      <c r="C99" s="49">
        <v>77203</v>
      </c>
      <c r="D99" s="40">
        <v>69100</v>
      </c>
      <c r="E99" s="40">
        <v>600</v>
      </c>
      <c r="F99" s="41" t="s">
        <v>26</v>
      </c>
      <c r="G99" s="41" t="s">
        <v>29</v>
      </c>
      <c r="H99" s="44">
        <v>300</v>
      </c>
      <c r="I99" s="44">
        <v>0</v>
      </c>
      <c r="J99" s="44">
        <v>0</v>
      </c>
      <c r="K99" s="25"/>
    </row>
    <row r="100" spans="1:12" ht="31.5">
      <c r="A100" s="56" t="s">
        <v>139</v>
      </c>
      <c r="B100" s="43">
        <v>7729917</v>
      </c>
      <c r="C100" s="49">
        <v>77205</v>
      </c>
      <c r="D100" s="40">
        <v>99170</v>
      </c>
      <c r="E100" s="40">
        <v>200</v>
      </c>
      <c r="F100" s="41" t="s">
        <v>26</v>
      </c>
      <c r="G100" s="41" t="s">
        <v>29</v>
      </c>
      <c r="H100" s="44">
        <v>161</v>
      </c>
      <c r="I100" s="44">
        <v>177.1</v>
      </c>
      <c r="J100" s="44">
        <v>177.1</v>
      </c>
      <c r="K100" s="21"/>
    </row>
    <row r="101" spans="1:12" ht="47.25">
      <c r="A101" s="62" t="s">
        <v>102</v>
      </c>
      <c r="B101" s="63">
        <v>7730000</v>
      </c>
      <c r="C101" s="64">
        <v>77300</v>
      </c>
      <c r="D101" s="65" t="s">
        <v>48</v>
      </c>
      <c r="E101" s="64"/>
      <c r="F101" s="65"/>
      <c r="G101" s="65"/>
      <c r="H101" s="68">
        <f>SUM(H102:H106)</f>
        <v>13135.2</v>
      </c>
      <c r="I101" s="68">
        <f t="shared" ref="I101:J101" si="0">SUM(I102:I106)</f>
        <v>12430</v>
      </c>
      <c r="J101" s="68">
        <f t="shared" si="0"/>
        <v>12430</v>
      </c>
      <c r="K101" s="26"/>
    </row>
    <row r="102" spans="1:12" ht="15.75">
      <c r="A102" s="107" t="s">
        <v>103</v>
      </c>
      <c r="B102" s="43">
        <v>7730059</v>
      </c>
      <c r="C102" s="40">
        <v>77301</v>
      </c>
      <c r="D102" s="69" t="s">
        <v>65</v>
      </c>
      <c r="E102" s="40">
        <v>600</v>
      </c>
      <c r="F102" s="41" t="s">
        <v>26</v>
      </c>
      <c r="G102" s="41" t="s">
        <v>22</v>
      </c>
      <c r="H102" s="91">
        <v>6450</v>
      </c>
      <c r="I102" s="91">
        <v>6450</v>
      </c>
      <c r="J102" s="91">
        <v>6450</v>
      </c>
      <c r="K102" s="21"/>
    </row>
    <row r="103" spans="1:12" ht="15.75">
      <c r="A103" s="109"/>
      <c r="B103" s="43">
        <v>7730059</v>
      </c>
      <c r="C103" s="40">
        <v>77301</v>
      </c>
      <c r="D103" s="69" t="s">
        <v>66</v>
      </c>
      <c r="E103" s="40">
        <v>600</v>
      </c>
      <c r="F103" s="41" t="s">
        <v>26</v>
      </c>
      <c r="G103" s="41" t="s">
        <v>22</v>
      </c>
      <c r="H103" s="44">
        <v>5980</v>
      </c>
      <c r="I103" s="44">
        <v>5980</v>
      </c>
      <c r="J103" s="44">
        <v>5980</v>
      </c>
      <c r="K103" s="21"/>
    </row>
    <row r="104" spans="1:12" ht="24" customHeight="1">
      <c r="A104" s="112" t="s">
        <v>143</v>
      </c>
      <c r="B104" s="43"/>
      <c r="C104" s="49">
        <v>77302</v>
      </c>
      <c r="D104" s="69" t="s">
        <v>141</v>
      </c>
      <c r="E104" s="40">
        <v>600</v>
      </c>
      <c r="F104" s="41" t="s">
        <v>26</v>
      </c>
      <c r="G104" s="41" t="s">
        <v>22</v>
      </c>
      <c r="H104" s="44">
        <v>107.7</v>
      </c>
      <c r="I104" s="44">
        <v>0</v>
      </c>
      <c r="J104" s="44">
        <v>0</v>
      </c>
      <c r="K104" s="21"/>
    </row>
    <row r="105" spans="1:12" ht="36" customHeight="1">
      <c r="A105" s="113"/>
      <c r="B105" s="43"/>
      <c r="C105" s="49">
        <v>77302</v>
      </c>
      <c r="D105" s="69" t="s">
        <v>142</v>
      </c>
      <c r="E105" s="40">
        <v>600</v>
      </c>
      <c r="F105" s="41" t="s">
        <v>26</v>
      </c>
      <c r="G105" s="41" t="s">
        <v>22</v>
      </c>
      <c r="H105" s="44">
        <v>100</v>
      </c>
      <c r="I105" s="44">
        <v>0</v>
      </c>
      <c r="J105" s="44">
        <v>0</v>
      </c>
      <c r="K105" s="21"/>
    </row>
    <row r="106" spans="1:12" ht="31.5">
      <c r="A106" s="58" t="s">
        <v>94</v>
      </c>
      <c r="B106" s="43"/>
      <c r="C106" s="49">
        <v>77304</v>
      </c>
      <c r="D106" s="49">
        <v>71800</v>
      </c>
      <c r="E106" s="40">
        <v>600</v>
      </c>
      <c r="F106" s="41" t="s">
        <v>26</v>
      </c>
      <c r="G106" s="41" t="s">
        <v>22</v>
      </c>
      <c r="H106" s="44">
        <v>497.5</v>
      </c>
      <c r="I106" s="44">
        <v>0</v>
      </c>
      <c r="J106" s="44">
        <v>0</v>
      </c>
      <c r="K106" s="21"/>
      <c r="L106" t="s">
        <v>55</v>
      </c>
    </row>
    <row r="107" spans="1:12" ht="15.75">
      <c r="A107" s="104" t="s">
        <v>7</v>
      </c>
      <c r="B107" s="43">
        <v>7790420</v>
      </c>
      <c r="C107" s="40">
        <v>77001</v>
      </c>
      <c r="D107" s="41" t="s">
        <v>61</v>
      </c>
      <c r="E107" s="40">
        <v>100</v>
      </c>
      <c r="F107" s="41" t="s">
        <v>26</v>
      </c>
      <c r="G107" s="41" t="s">
        <v>30</v>
      </c>
      <c r="H107" s="44">
        <v>1615</v>
      </c>
      <c r="I107" s="44">
        <v>1676</v>
      </c>
      <c r="J107" s="44">
        <v>1738.4</v>
      </c>
      <c r="K107" s="21"/>
    </row>
    <row r="108" spans="1:12" ht="15.75">
      <c r="A108" s="105"/>
      <c r="B108" s="43">
        <v>7790420</v>
      </c>
      <c r="C108" s="40">
        <v>77001</v>
      </c>
      <c r="D108" s="41" t="s">
        <v>61</v>
      </c>
      <c r="E108" s="40">
        <v>200</v>
      </c>
      <c r="F108" s="41" t="s">
        <v>26</v>
      </c>
      <c r="G108" s="41" t="s">
        <v>30</v>
      </c>
      <c r="H108" s="44">
        <v>108</v>
      </c>
      <c r="I108" s="44">
        <v>86.6</v>
      </c>
      <c r="J108" s="44">
        <v>86.6</v>
      </c>
      <c r="K108" s="21"/>
    </row>
    <row r="109" spans="1:12" ht="15.75">
      <c r="A109" s="106"/>
      <c r="B109" s="43">
        <v>7790420</v>
      </c>
      <c r="C109" s="40">
        <v>77001</v>
      </c>
      <c r="D109" s="41" t="s">
        <v>61</v>
      </c>
      <c r="E109" s="40">
        <v>800</v>
      </c>
      <c r="F109" s="41" t="s">
        <v>26</v>
      </c>
      <c r="G109" s="41" t="s">
        <v>30</v>
      </c>
      <c r="H109" s="44">
        <v>3.6</v>
      </c>
      <c r="I109" s="44">
        <v>3.6</v>
      </c>
      <c r="J109" s="44">
        <v>3.6</v>
      </c>
      <c r="K109" s="21"/>
    </row>
    <row r="110" spans="1:12" ht="31.5">
      <c r="A110" s="56" t="s">
        <v>51</v>
      </c>
      <c r="B110" s="43">
        <v>7799918</v>
      </c>
      <c r="C110" s="40">
        <v>77002</v>
      </c>
      <c r="D110" s="40">
        <v>99180</v>
      </c>
      <c r="E110" s="40">
        <v>200</v>
      </c>
      <c r="F110" s="41" t="s">
        <v>26</v>
      </c>
      <c r="G110" s="41" t="s">
        <v>30</v>
      </c>
      <c r="H110" s="44">
        <v>108.8</v>
      </c>
      <c r="I110" s="44">
        <v>118.4</v>
      </c>
      <c r="J110" s="44">
        <v>118.4</v>
      </c>
      <c r="K110" s="21"/>
    </row>
    <row r="111" spans="1:12" ht="15.75">
      <c r="A111" s="56" t="s">
        <v>140</v>
      </c>
      <c r="B111" s="43">
        <v>7799919</v>
      </c>
      <c r="C111" s="40">
        <v>77003</v>
      </c>
      <c r="D111" s="40">
        <v>99190</v>
      </c>
      <c r="E111" s="40">
        <v>200</v>
      </c>
      <c r="F111" s="41" t="s">
        <v>26</v>
      </c>
      <c r="G111" s="41" t="s">
        <v>30</v>
      </c>
      <c r="H111" s="44">
        <v>74</v>
      </c>
      <c r="I111" s="44">
        <v>74</v>
      </c>
      <c r="J111" s="44">
        <v>74</v>
      </c>
      <c r="K111" s="21"/>
    </row>
    <row r="112" spans="1:12" s="2" customFormat="1" ht="31.5">
      <c r="A112" s="85" t="s">
        <v>115</v>
      </c>
      <c r="B112" s="81">
        <v>7800000</v>
      </c>
      <c r="C112" s="75">
        <v>78000</v>
      </c>
      <c r="D112" s="82" t="s">
        <v>48</v>
      </c>
      <c r="E112" s="75"/>
      <c r="F112" s="82"/>
      <c r="G112" s="82"/>
      <c r="H112" s="84">
        <f>SUM(H113:H123)</f>
        <v>19188.8</v>
      </c>
      <c r="I112" s="84">
        <f>SUM(I113:I123)</f>
        <v>12201.6</v>
      </c>
      <c r="J112" s="84">
        <f>SUM(J113:J123)</f>
        <v>12236.8</v>
      </c>
      <c r="K112" s="19"/>
    </row>
    <row r="113" spans="1:12" ht="30.75" customHeight="1">
      <c r="A113" s="55" t="s">
        <v>10</v>
      </c>
      <c r="B113" s="43">
        <v>7899920</v>
      </c>
      <c r="C113" s="40">
        <v>78001</v>
      </c>
      <c r="D113" s="40">
        <v>99200</v>
      </c>
      <c r="E113" s="40">
        <v>600</v>
      </c>
      <c r="F113" s="41" t="s">
        <v>32</v>
      </c>
      <c r="G113" s="41" t="s">
        <v>21</v>
      </c>
      <c r="H113" s="44">
        <v>1100</v>
      </c>
      <c r="I113" s="44">
        <v>1100</v>
      </c>
      <c r="J113" s="44">
        <v>1100</v>
      </c>
      <c r="K113" s="21"/>
    </row>
    <row r="114" spans="1:12" ht="30" customHeight="1">
      <c r="A114" s="104" t="s">
        <v>87</v>
      </c>
      <c r="B114" s="43">
        <v>7890059</v>
      </c>
      <c r="C114" s="40">
        <v>78002</v>
      </c>
      <c r="D114" s="41" t="s">
        <v>61</v>
      </c>
      <c r="E114" s="40">
        <v>100</v>
      </c>
      <c r="F114" s="41" t="s">
        <v>31</v>
      </c>
      <c r="G114" s="41" t="s">
        <v>29</v>
      </c>
      <c r="H114" s="44">
        <v>923.4</v>
      </c>
      <c r="I114" s="44">
        <v>958.6</v>
      </c>
      <c r="J114" s="44">
        <v>993.8</v>
      </c>
      <c r="K114" s="21"/>
    </row>
    <row r="115" spans="1:12" ht="15.75">
      <c r="A115" s="105"/>
      <c r="B115" s="43"/>
      <c r="C115" s="40">
        <v>78002</v>
      </c>
      <c r="D115" s="41" t="s">
        <v>61</v>
      </c>
      <c r="E115" s="40">
        <v>200</v>
      </c>
      <c r="F115" s="41" t="s">
        <v>31</v>
      </c>
      <c r="G115" s="41" t="s">
        <v>29</v>
      </c>
      <c r="H115" s="44">
        <v>369.5</v>
      </c>
      <c r="I115" s="44">
        <v>368.5</v>
      </c>
      <c r="J115" s="44">
        <v>368.5</v>
      </c>
      <c r="K115" s="21"/>
    </row>
    <row r="116" spans="1:12" ht="15.75">
      <c r="A116" s="106"/>
      <c r="B116" s="43"/>
      <c r="C116" s="40">
        <v>78002</v>
      </c>
      <c r="D116" s="41" t="s">
        <v>61</v>
      </c>
      <c r="E116" s="40">
        <v>800</v>
      </c>
      <c r="F116" s="41" t="s">
        <v>31</v>
      </c>
      <c r="G116" s="41" t="s">
        <v>29</v>
      </c>
      <c r="H116" s="44">
        <v>1</v>
      </c>
      <c r="I116" s="44">
        <v>1</v>
      </c>
      <c r="J116" s="44">
        <v>1</v>
      </c>
      <c r="K116" s="21"/>
    </row>
    <row r="117" spans="1:12" ht="15.75">
      <c r="A117" s="56" t="s">
        <v>11</v>
      </c>
      <c r="B117" s="43">
        <v>7890059</v>
      </c>
      <c r="C117" s="40">
        <v>78003</v>
      </c>
      <c r="D117" s="41" t="s">
        <v>62</v>
      </c>
      <c r="E117" s="40">
        <v>600</v>
      </c>
      <c r="F117" s="41" t="s">
        <v>32</v>
      </c>
      <c r="G117" s="41" t="s">
        <v>21</v>
      </c>
      <c r="H117" s="44">
        <v>7343.7</v>
      </c>
      <c r="I117" s="44">
        <v>7383.5</v>
      </c>
      <c r="J117" s="44">
        <v>7383.5</v>
      </c>
      <c r="K117" s="21"/>
    </row>
    <row r="118" spans="1:12" ht="15.75">
      <c r="A118" s="104" t="s">
        <v>67</v>
      </c>
      <c r="B118" s="43">
        <v>7899921</v>
      </c>
      <c r="C118" s="40">
        <v>78004</v>
      </c>
      <c r="D118" s="40">
        <v>99210</v>
      </c>
      <c r="E118" s="40">
        <v>200</v>
      </c>
      <c r="F118" s="41" t="s">
        <v>32</v>
      </c>
      <c r="G118" s="41" t="s">
        <v>21</v>
      </c>
      <c r="H118" s="44">
        <v>415.8</v>
      </c>
      <c r="I118" s="44">
        <v>250</v>
      </c>
      <c r="J118" s="44">
        <v>250</v>
      </c>
      <c r="K118" s="21"/>
    </row>
    <row r="119" spans="1:12" ht="15.75">
      <c r="A119" s="106"/>
      <c r="B119" s="43">
        <v>7899922</v>
      </c>
      <c r="C119" s="40">
        <v>78004</v>
      </c>
      <c r="D119" s="40">
        <v>99220</v>
      </c>
      <c r="E119" s="40">
        <v>600</v>
      </c>
      <c r="F119" s="41" t="s">
        <v>32</v>
      </c>
      <c r="G119" s="41" t="s">
        <v>21</v>
      </c>
      <c r="H119" s="44">
        <v>2080</v>
      </c>
      <c r="I119" s="44">
        <v>2140</v>
      </c>
      <c r="J119" s="44">
        <v>2140</v>
      </c>
      <c r="K119" s="21"/>
    </row>
    <row r="120" spans="1:12" ht="15.75">
      <c r="A120" s="56" t="s">
        <v>117</v>
      </c>
      <c r="B120" s="43"/>
      <c r="C120" s="40">
        <v>78005</v>
      </c>
      <c r="D120" s="40">
        <v>69100</v>
      </c>
      <c r="E120" s="40">
        <v>600</v>
      </c>
      <c r="F120" s="54" t="s">
        <v>32</v>
      </c>
      <c r="G120" s="54" t="s">
        <v>21</v>
      </c>
      <c r="H120" s="44">
        <v>3220.4</v>
      </c>
      <c r="I120" s="44">
        <v>0</v>
      </c>
      <c r="J120" s="44">
        <v>0</v>
      </c>
      <c r="K120" s="21"/>
      <c r="L120" s="30"/>
    </row>
    <row r="121" spans="1:12" ht="31.5">
      <c r="A121" s="59" t="s">
        <v>116</v>
      </c>
      <c r="B121" s="43"/>
      <c r="C121" s="40">
        <v>78006</v>
      </c>
      <c r="D121" s="40">
        <v>69100</v>
      </c>
      <c r="E121" s="40">
        <v>600</v>
      </c>
      <c r="F121" s="54" t="s">
        <v>32</v>
      </c>
      <c r="G121" s="54" t="s">
        <v>21</v>
      </c>
      <c r="H121" s="44">
        <v>160</v>
      </c>
      <c r="I121" s="44">
        <v>0</v>
      </c>
      <c r="J121" s="44">
        <v>0</v>
      </c>
      <c r="K121" s="21"/>
    </row>
    <row r="122" spans="1:12" ht="31.5">
      <c r="A122" s="59" t="s">
        <v>118</v>
      </c>
      <c r="B122" s="43"/>
      <c r="C122" s="40">
        <v>78007</v>
      </c>
      <c r="D122" s="40">
        <v>69100</v>
      </c>
      <c r="E122" s="40">
        <v>600</v>
      </c>
      <c r="F122" s="54" t="s">
        <v>32</v>
      </c>
      <c r="G122" s="54" t="s">
        <v>21</v>
      </c>
      <c r="H122" s="44">
        <v>94.5</v>
      </c>
      <c r="I122" s="44">
        <v>0</v>
      </c>
      <c r="J122" s="44">
        <v>0</v>
      </c>
      <c r="K122" s="21"/>
    </row>
    <row r="123" spans="1:12" ht="31.5">
      <c r="A123" s="58" t="s">
        <v>94</v>
      </c>
      <c r="B123" s="43"/>
      <c r="C123" s="52">
        <v>78008</v>
      </c>
      <c r="D123" s="49">
        <v>71800</v>
      </c>
      <c r="E123" s="40">
        <v>600</v>
      </c>
      <c r="F123" s="54" t="s">
        <v>32</v>
      </c>
      <c r="G123" s="54" t="s">
        <v>21</v>
      </c>
      <c r="H123" s="44">
        <v>3480.5</v>
      </c>
      <c r="I123" s="44">
        <v>0</v>
      </c>
      <c r="J123" s="44">
        <v>0</v>
      </c>
      <c r="K123" s="21"/>
      <c r="L123" t="s">
        <v>55</v>
      </c>
    </row>
    <row r="124" spans="1:12" s="2" customFormat="1" ht="47.25">
      <c r="A124" s="85" t="s">
        <v>125</v>
      </c>
      <c r="B124" s="81">
        <v>7900000</v>
      </c>
      <c r="C124" s="75">
        <v>79000</v>
      </c>
      <c r="D124" s="82" t="s">
        <v>48</v>
      </c>
      <c r="E124" s="75"/>
      <c r="F124" s="82"/>
      <c r="G124" s="82"/>
      <c r="H124" s="84">
        <f>SUM(H125:H133)</f>
        <v>1156.5000000000002</v>
      </c>
      <c r="I124" s="84">
        <f>SUM(I125:I133)</f>
        <v>650.6</v>
      </c>
      <c r="J124" s="84">
        <f>SUM(J125:J133)</f>
        <v>612.20000000000005</v>
      </c>
      <c r="K124" s="19"/>
    </row>
    <row r="125" spans="1:12" ht="47.25">
      <c r="A125" s="56" t="s">
        <v>145</v>
      </c>
      <c r="B125" s="43">
        <v>7919999</v>
      </c>
      <c r="C125" s="40">
        <v>79001</v>
      </c>
      <c r="D125" s="40">
        <v>99990</v>
      </c>
      <c r="E125" s="40">
        <v>600</v>
      </c>
      <c r="F125" s="41" t="s">
        <v>26</v>
      </c>
      <c r="G125" s="41" t="s">
        <v>26</v>
      </c>
      <c r="H125" s="44">
        <v>303.8</v>
      </c>
      <c r="I125" s="44">
        <v>303.8</v>
      </c>
      <c r="J125" s="44">
        <v>303.8</v>
      </c>
      <c r="K125" s="27"/>
    </row>
    <row r="126" spans="1:12" ht="31.5">
      <c r="A126" s="56" t="s">
        <v>16</v>
      </c>
      <c r="B126" s="43">
        <v>7999926</v>
      </c>
      <c r="C126" s="40">
        <v>79002</v>
      </c>
      <c r="D126" s="40">
        <v>99260</v>
      </c>
      <c r="E126" s="40">
        <v>200</v>
      </c>
      <c r="F126" s="41" t="s">
        <v>26</v>
      </c>
      <c r="G126" s="41" t="s">
        <v>26</v>
      </c>
      <c r="H126" s="44">
        <v>177.5</v>
      </c>
      <c r="I126" s="44">
        <v>65.5</v>
      </c>
      <c r="J126" s="44">
        <v>27.1</v>
      </c>
      <c r="K126" s="27"/>
    </row>
    <row r="127" spans="1:12" ht="55.5" customHeight="1">
      <c r="A127" s="71" t="s">
        <v>126</v>
      </c>
      <c r="B127" s="43"/>
      <c r="C127" s="40">
        <v>79004</v>
      </c>
      <c r="D127" s="40">
        <v>99310</v>
      </c>
      <c r="E127" s="40">
        <v>600</v>
      </c>
      <c r="F127" s="41" t="s">
        <v>33</v>
      </c>
      <c r="G127" s="41" t="s">
        <v>29</v>
      </c>
      <c r="H127" s="44">
        <f>224.2+118.4</f>
        <v>342.6</v>
      </c>
      <c r="I127" s="44">
        <v>171.3</v>
      </c>
      <c r="J127" s="44">
        <v>171.3</v>
      </c>
      <c r="K127" s="27"/>
    </row>
    <row r="128" spans="1:12" ht="15.75">
      <c r="A128" s="67" t="s">
        <v>127</v>
      </c>
      <c r="B128" s="43"/>
      <c r="C128" s="40">
        <v>79005</v>
      </c>
      <c r="D128" s="40">
        <v>99310</v>
      </c>
      <c r="E128" s="40">
        <v>200</v>
      </c>
      <c r="F128" s="41" t="s">
        <v>33</v>
      </c>
      <c r="G128" s="41" t="s">
        <v>29</v>
      </c>
      <c r="H128" s="44">
        <v>110</v>
      </c>
      <c r="I128" s="44">
        <v>110</v>
      </c>
      <c r="J128" s="44">
        <v>110</v>
      </c>
      <c r="K128" s="27"/>
    </row>
    <row r="129" spans="1:12" s="33" customFormat="1" ht="31.5">
      <c r="A129" s="67" t="s">
        <v>123</v>
      </c>
      <c r="B129" s="43"/>
      <c r="C129" s="40">
        <v>79006</v>
      </c>
      <c r="D129" s="40">
        <v>99310</v>
      </c>
      <c r="E129" s="40">
        <v>600</v>
      </c>
      <c r="F129" s="41" t="s">
        <v>33</v>
      </c>
      <c r="G129" s="41" t="s">
        <v>29</v>
      </c>
      <c r="H129" s="44">
        <v>73.400000000000006</v>
      </c>
      <c r="I129" s="44">
        <v>0</v>
      </c>
      <c r="J129" s="44">
        <v>0</v>
      </c>
      <c r="K129" s="32"/>
    </row>
    <row r="130" spans="1:12" s="33" customFormat="1" ht="15.75">
      <c r="A130" s="70" t="s">
        <v>128</v>
      </c>
      <c r="B130" s="43"/>
      <c r="C130" s="40">
        <v>79007</v>
      </c>
      <c r="D130" s="40">
        <v>99310</v>
      </c>
      <c r="E130" s="40">
        <v>800</v>
      </c>
      <c r="F130" s="41" t="s">
        <v>28</v>
      </c>
      <c r="G130" s="41" t="s">
        <v>22</v>
      </c>
      <c r="H130" s="44">
        <v>50</v>
      </c>
      <c r="I130" s="44">
        <v>0</v>
      </c>
      <c r="J130" s="44">
        <v>0</v>
      </c>
      <c r="K130" s="32"/>
    </row>
    <row r="131" spans="1:12" s="33" customFormat="1" ht="15.75">
      <c r="A131" s="67" t="s">
        <v>122</v>
      </c>
      <c r="B131" s="43"/>
      <c r="C131" s="40">
        <v>79008</v>
      </c>
      <c r="D131" s="40">
        <v>99310</v>
      </c>
      <c r="E131" s="40">
        <v>200</v>
      </c>
      <c r="F131" s="41" t="s">
        <v>33</v>
      </c>
      <c r="G131" s="41" t="s">
        <v>29</v>
      </c>
      <c r="H131" s="44">
        <v>87.9</v>
      </c>
      <c r="I131" s="44">
        <v>0</v>
      </c>
      <c r="J131" s="44">
        <v>0</v>
      </c>
      <c r="K131" s="32"/>
    </row>
    <row r="132" spans="1:12" s="33" customFormat="1" ht="15.75">
      <c r="A132" s="103" t="s">
        <v>124</v>
      </c>
      <c r="B132" s="43"/>
      <c r="C132" s="40">
        <v>79010</v>
      </c>
      <c r="D132" s="40">
        <v>99310</v>
      </c>
      <c r="E132" s="40">
        <v>600</v>
      </c>
      <c r="F132" s="41" t="s">
        <v>33</v>
      </c>
      <c r="G132" s="41" t="s">
        <v>29</v>
      </c>
      <c r="H132" s="44">
        <v>7.5</v>
      </c>
      <c r="I132" s="44">
        <v>0</v>
      </c>
      <c r="J132" s="44">
        <v>0</v>
      </c>
      <c r="K132" s="32"/>
    </row>
    <row r="133" spans="1:12" s="33" customFormat="1" ht="15.75">
      <c r="A133" s="103"/>
      <c r="B133" s="43"/>
      <c r="C133" s="40">
        <v>79010</v>
      </c>
      <c r="D133" s="40">
        <v>99310</v>
      </c>
      <c r="E133" s="40">
        <v>200</v>
      </c>
      <c r="F133" s="41" t="s">
        <v>33</v>
      </c>
      <c r="G133" s="41" t="s">
        <v>29</v>
      </c>
      <c r="H133" s="44">
        <v>3.8</v>
      </c>
      <c r="I133" s="44">
        <v>0</v>
      </c>
      <c r="J133" s="44">
        <v>0</v>
      </c>
      <c r="K133" s="32"/>
    </row>
    <row r="134" spans="1:12" ht="31.5">
      <c r="A134" s="85" t="s">
        <v>131</v>
      </c>
      <c r="B134" s="81">
        <v>7900000</v>
      </c>
      <c r="C134" s="75" t="s">
        <v>130</v>
      </c>
      <c r="D134" s="82" t="s">
        <v>48</v>
      </c>
      <c r="E134" s="75"/>
      <c r="F134" s="82"/>
      <c r="G134" s="82"/>
      <c r="H134" s="84">
        <f>SUM(H135:H135)</f>
        <v>593.6</v>
      </c>
      <c r="I134" s="84">
        <f>SUM(I135:I135)</f>
        <v>0</v>
      </c>
      <c r="J134" s="84">
        <f>SUM(J135:J135)</f>
        <v>0</v>
      </c>
      <c r="K134" s="27"/>
    </row>
    <row r="135" spans="1:12" ht="15.75">
      <c r="A135" s="67" t="s">
        <v>129</v>
      </c>
      <c r="B135" s="43"/>
      <c r="C135" s="40" t="s">
        <v>132</v>
      </c>
      <c r="D135" s="72">
        <v>99110</v>
      </c>
      <c r="E135" s="40">
        <v>200</v>
      </c>
      <c r="F135" s="41" t="s">
        <v>28</v>
      </c>
      <c r="G135" s="41" t="s">
        <v>22</v>
      </c>
      <c r="H135" s="44">
        <v>593.6</v>
      </c>
      <c r="I135" s="44">
        <v>0</v>
      </c>
      <c r="J135" s="44">
        <v>0</v>
      </c>
      <c r="K135" s="27"/>
    </row>
    <row r="136" spans="1:12" ht="29.25" customHeight="1">
      <c r="A136" s="73" t="s">
        <v>134</v>
      </c>
      <c r="B136" s="74"/>
      <c r="C136" s="75">
        <v>99300</v>
      </c>
      <c r="D136" s="76">
        <v>69100</v>
      </c>
      <c r="E136" s="77">
        <v>200</v>
      </c>
      <c r="F136" s="78" t="s">
        <v>28</v>
      </c>
      <c r="G136" s="78" t="s">
        <v>22</v>
      </c>
      <c r="H136" s="79">
        <v>100</v>
      </c>
      <c r="I136" s="79">
        <v>0</v>
      </c>
      <c r="J136" s="79">
        <v>0</v>
      </c>
      <c r="K136" s="27"/>
    </row>
    <row r="137" spans="1:12" s="2" customFormat="1" ht="31.5">
      <c r="A137" s="80" t="s">
        <v>76</v>
      </c>
      <c r="B137" s="81">
        <v>9940880</v>
      </c>
      <c r="C137" s="75">
        <v>99300</v>
      </c>
      <c r="D137" s="82" t="s">
        <v>74</v>
      </c>
      <c r="E137" s="75">
        <v>200</v>
      </c>
      <c r="F137" s="83" t="s">
        <v>23</v>
      </c>
      <c r="G137" s="83" t="s">
        <v>28</v>
      </c>
      <c r="H137" s="84">
        <v>44.6</v>
      </c>
      <c r="I137" s="84">
        <v>44.6</v>
      </c>
      <c r="J137" s="84">
        <v>44.6</v>
      </c>
      <c r="K137" s="28"/>
      <c r="L137" t="s">
        <v>55</v>
      </c>
    </row>
    <row r="138" spans="1:12" s="2" customFormat="1" ht="78.75">
      <c r="A138" s="85" t="s">
        <v>77</v>
      </c>
      <c r="B138" s="81">
        <v>9940880</v>
      </c>
      <c r="C138" s="75">
        <v>99300</v>
      </c>
      <c r="D138" s="82" t="s">
        <v>75</v>
      </c>
      <c r="E138" s="75">
        <v>200</v>
      </c>
      <c r="F138" s="83" t="s">
        <v>23</v>
      </c>
      <c r="G138" s="83" t="s">
        <v>28</v>
      </c>
      <c r="H138" s="84">
        <v>0.7</v>
      </c>
      <c r="I138" s="84">
        <v>0.7</v>
      </c>
      <c r="J138" s="84">
        <v>0.7</v>
      </c>
      <c r="K138" s="28"/>
      <c r="L138" t="s">
        <v>55</v>
      </c>
    </row>
    <row r="139" spans="1:12" s="2" customFormat="1" ht="31.5">
      <c r="A139" s="86" t="s">
        <v>15</v>
      </c>
      <c r="B139" s="81"/>
      <c r="C139" s="75">
        <v>99300</v>
      </c>
      <c r="D139" s="77">
        <v>99230</v>
      </c>
      <c r="E139" s="77">
        <v>400</v>
      </c>
      <c r="F139" s="87" t="s">
        <v>33</v>
      </c>
      <c r="G139" s="87" t="s">
        <v>28</v>
      </c>
      <c r="H139" s="84">
        <f>5471+8627.2</f>
        <v>14098.2</v>
      </c>
      <c r="I139" s="84">
        <v>4305</v>
      </c>
      <c r="J139" s="84">
        <v>4138</v>
      </c>
      <c r="K139" s="28"/>
      <c r="L139"/>
    </row>
    <row r="140" spans="1:12" s="2" customFormat="1" ht="15.75">
      <c r="A140" s="85" t="s">
        <v>46</v>
      </c>
      <c r="B140" s="81">
        <v>9940880</v>
      </c>
      <c r="C140" s="75">
        <v>99400</v>
      </c>
      <c r="D140" s="82" t="s">
        <v>63</v>
      </c>
      <c r="E140" s="75">
        <v>800</v>
      </c>
      <c r="F140" s="82" t="s">
        <v>21</v>
      </c>
      <c r="G140" s="82" t="s">
        <v>33</v>
      </c>
      <c r="H140" s="84">
        <v>100</v>
      </c>
      <c r="I140" s="84">
        <v>100</v>
      </c>
      <c r="J140" s="84">
        <v>100</v>
      </c>
      <c r="K140" s="28"/>
      <c r="L140"/>
    </row>
    <row r="141" spans="1:12" s="2" customFormat="1" ht="15.75">
      <c r="A141" s="85" t="s">
        <v>20</v>
      </c>
      <c r="B141" s="81">
        <v>9500971</v>
      </c>
      <c r="C141" s="75">
        <v>95000</v>
      </c>
      <c r="D141" s="82" t="s">
        <v>52</v>
      </c>
      <c r="E141" s="75">
        <v>700</v>
      </c>
      <c r="F141" s="82" t="s">
        <v>25</v>
      </c>
      <c r="G141" s="82" t="s">
        <v>21</v>
      </c>
      <c r="H141" s="84">
        <v>7</v>
      </c>
      <c r="I141" s="84">
        <v>7</v>
      </c>
      <c r="J141" s="84">
        <v>7</v>
      </c>
      <c r="K141" s="19"/>
    </row>
    <row r="142" spans="1:12" s="2" customFormat="1" ht="15.75">
      <c r="A142" s="85" t="s">
        <v>133</v>
      </c>
      <c r="B142" s="81">
        <v>9500971</v>
      </c>
      <c r="C142" s="75"/>
      <c r="D142" s="82"/>
      <c r="E142" s="75"/>
      <c r="F142" s="82"/>
      <c r="G142" s="82"/>
      <c r="H142" s="84">
        <v>0</v>
      </c>
      <c r="I142" s="84">
        <v>2428.1</v>
      </c>
      <c r="J142" s="84">
        <v>4836</v>
      </c>
      <c r="K142" s="19"/>
    </row>
    <row r="145" spans="1:11" ht="18.75">
      <c r="A145" s="7" t="s">
        <v>43</v>
      </c>
      <c r="B145" s="7" t="s">
        <v>44</v>
      </c>
      <c r="C145" s="7"/>
      <c r="D145" s="7"/>
      <c r="E145" s="7"/>
      <c r="F145" s="8"/>
      <c r="G145" s="9"/>
      <c r="H145" s="10"/>
      <c r="I145" s="10"/>
      <c r="J145" s="10"/>
      <c r="K145" s="10"/>
    </row>
  </sheetData>
  <autoFilter ref="A10:N143">
    <filterColumn colId="2"/>
    <filterColumn colId="3"/>
    <filterColumn colId="5"/>
    <filterColumn colId="6"/>
    <filterColumn colId="7"/>
    <filterColumn colId="8"/>
    <filterColumn colId="9"/>
    <filterColumn colId="10"/>
  </autoFilter>
  <mergeCells count="37">
    <mergeCell ref="A107:A109"/>
    <mergeCell ref="A52:A53"/>
    <mergeCell ref="A56:A57"/>
    <mergeCell ref="A89:A91"/>
    <mergeCell ref="A95:A98"/>
    <mergeCell ref="A93:A94"/>
    <mergeCell ref="A83:A85"/>
    <mergeCell ref="A75:A76"/>
    <mergeCell ref="A104:A105"/>
    <mergeCell ref="A132:A133"/>
    <mergeCell ref="A66:A68"/>
    <mergeCell ref="G9:G10"/>
    <mergeCell ref="E9:E10"/>
    <mergeCell ref="A40:A42"/>
    <mergeCell ref="B9:B10"/>
    <mergeCell ref="A35:A37"/>
    <mergeCell ref="A38:A39"/>
    <mergeCell ref="A33:A34"/>
    <mergeCell ref="A72:A74"/>
    <mergeCell ref="A25:A27"/>
    <mergeCell ref="A13:A24"/>
    <mergeCell ref="A49:A51"/>
    <mergeCell ref="A118:A119"/>
    <mergeCell ref="A102:A103"/>
    <mergeCell ref="A114:A116"/>
    <mergeCell ref="I9:I10"/>
    <mergeCell ref="J9:J10"/>
    <mergeCell ref="A7:J7"/>
    <mergeCell ref="I8:J8"/>
    <mergeCell ref="G2:J2"/>
    <mergeCell ref="G3:J3"/>
    <mergeCell ref="G4:J4"/>
    <mergeCell ref="H9:H10"/>
    <mergeCell ref="C8:D8"/>
    <mergeCell ref="F9:F10"/>
    <mergeCell ref="A9:A10"/>
    <mergeCell ref="C9:D9"/>
  </mergeCells>
  <phoneticPr fontId="0" type="noConversion"/>
  <pageMargins left="0.51181102362204722" right="0.15748031496062992" top="0.33" bottom="0.31" header="0.31496062992125984" footer="0.31496062992125984"/>
  <pageSetup paperSize="9" scale="81" fitToHeight="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2017-11-14T07:43:15Z</cp:lastPrinted>
  <dcterms:created xsi:type="dcterms:W3CDTF">2014-11-10T14:48:23Z</dcterms:created>
  <dcterms:modified xsi:type="dcterms:W3CDTF">2017-11-15T06:30:36Z</dcterms:modified>
</cp:coreProperties>
</file>